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2.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omments3.xml" ContentType="application/vnd.openxmlformats-officedocument.spreadsheetml.comments+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omments4.xml" ContentType="application/vnd.openxmlformats-officedocument.spreadsheetml.comments+xml"/>
  <Override PartName="/xl/drawings/drawing4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20web\00sisetu-B6\MyBiND6_Sites\sisetu201607\_userdata\01kouji\02siryou\"/>
    </mc:Choice>
  </mc:AlternateContent>
  <bookViews>
    <workbookView xWindow="5745" yWindow="150" windowWidth="10440" windowHeight="13410" tabRatio="950"/>
  </bookViews>
  <sheets>
    <sheet name="目次" sheetId="69" r:id="rId1"/>
    <sheet name="修正履歴" sheetId="76" r:id="rId2"/>
    <sheet name="入力シート" sheetId="48" r:id="rId3"/>
    <sheet name="技術検査" sheetId="77" r:id="rId4"/>
    <sheet name="様式23" sheetId="120" r:id="rId5"/>
    <sheet name="工事費内訳明細書(既済部分)" sheetId="121" r:id="rId6"/>
    <sheet name="2-2・5 前・中間払金請求書" sheetId="64" r:id="rId7"/>
    <sheet name="2-3・4 銀行振込依頼書" sheetId="55" r:id="rId8"/>
    <sheet name="2-6中間前払認定調書" sheetId="124" r:id="rId9"/>
    <sheet name="3-1 工事費内訳明細書" sheetId="65" r:id="rId10"/>
    <sheet name="3-2 工程表（契約用）" sheetId="63" r:id="rId11"/>
    <sheet name="3-2 工程表（契約用記入例）" sheetId="117" r:id="rId12"/>
    <sheet name="3-3 監督職員通知書" sheetId="122" r:id="rId13"/>
    <sheet name="3-3 監督職員通知書 (変更)" sheetId="130" r:id="rId14"/>
    <sheet name="3-4 現場代理人等通知書　様式-1(1)" sheetId="7" r:id="rId15"/>
    <sheet name="3-5 火災保険等加入状況報告書　様式-5" sheetId="12" r:id="rId16"/>
    <sheet name="3-6 工事実績情報登録報告書　様式-7" sheetId="14" r:id="rId17"/>
    <sheet name="3-7 課税事業者届書" sheetId="68" r:id="rId18"/>
    <sheet name="使用許可書" sheetId="115" r:id="rId19"/>
    <sheet name="3-8 工事用地使用許可願" sheetId="43" r:id="rId20"/>
    <sheet name="3-9 仮設物設置許可願" sheetId="44" r:id="rId21"/>
    <sheet name="3-10 上（下）水道使用許可願" sheetId="45" r:id="rId22"/>
    <sheet name="3-11 電力使用許可願" sheetId="46" r:id="rId23"/>
    <sheet name="3-12 下請負者通知書　様式-12" sheetId="23" r:id="rId24"/>
    <sheet name="3-13 主要（資材・機材）発注先通知書　様式-11" sheetId="22" r:id="rId25"/>
    <sheet name="3-14 電気保安技術者通知書　様式-2" sheetId="9" r:id="rId26"/>
    <sheet name="3-15 工事用電力保安責任者通知書" sheetId="47" r:id="rId27"/>
    <sheet name="4-2 建設業退職金共済制度の掛金収納書　様式-4" sheetId="11" r:id="rId28"/>
    <sheet name="4-3 施工体制報告書　様式ｰ10(1)" sheetId="17" r:id="rId29"/>
    <sheet name="施工体制確認一覧表（記入用H23.9.30版）" sheetId="127" r:id="rId30"/>
    <sheet name="施工体制確認一覧表（記入例　H23.9.30版）" sheetId="128" r:id="rId31"/>
    <sheet name="4-3 施工体制報告書　様式－10(2)" sheetId="18" r:id="rId32"/>
    <sheet name="4-3 施工体制報告書　様式－10(3)" sheetId="19" r:id="rId33"/>
    <sheet name="4-3 施工体制報告書　様式-10(体系図)" sheetId="21" r:id="rId34"/>
    <sheet name="4-4 技能士通知書　様式-3" sheetId="80" r:id="rId35"/>
    <sheet name="4-5 緊急連絡体制　様式-6" sheetId="13" r:id="rId36"/>
    <sheet name="4-6 工事に係る賃金又は物価変動…様式-8" sheetId="81" r:id="rId37"/>
    <sheet name="4-7 変更届　様式-9" sheetId="16" r:id="rId38"/>
    <sheet name="4-8 工事材料搬入報告書　様式-13" sheetId="24" r:id="rId39"/>
    <sheet name="4-9 発生材報告書　様式-17(1)" sheetId="28" r:id="rId40"/>
    <sheet name="4-9 発生材報告書　様式-17(2)" sheetId="29" r:id="rId41"/>
    <sheet name="4-10 現場代理人等変更通知書　様式-14" sheetId="25" r:id="rId42"/>
    <sheet name="4-11 天災その他不可抗力による損害通知書　様式-15" sheetId="82" r:id="rId43"/>
    <sheet name="4-12 工期延長願　様式-16" sheetId="83" r:id="rId44"/>
    <sheet name="4-13 現場休止届　様式-18" sheetId="30" r:id="rId45"/>
    <sheet name="6-3 月間工程表　様式-20" sheetId="93" r:id="rId46"/>
    <sheet name="6-4 週間工程表　様式-19" sheetId="94" r:id="rId47"/>
    <sheet name="6-5 工事進捗状況報告書" sheetId="96" r:id="rId48"/>
    <sheet name="7 工事連絡書" sheetId="95" r:id="rId49"/>
    <sheet name="部分使用承諾願い" sheetId="126" r:id="rId50"/>
    <sheet name="部分使用承諾書" sheetId="125" r:id="rId51"/>
    <sheet name="13-2 完成社内検査報告書" sheetId="78" r:id="rId52"/>
    <sheet name="13-3 完成社内検査手直し完了報告書" sheetId="97" r:id="rId53"/>
    <sheet name="13-4 完成下検査報告書" sheetId="98" r:id="rId54"/>
    <sheet name="13-5 完成下検査手直し完了報告書" sheetId="99" r:id="rId55"/>
    <sheet name="14-1 完成通知書　様式-21" sheetId="84" r:id="rId56"/>
    <sheet name="14-2 修補完了報告書　様式-24" sheetId="85" r:id="rId57"/>
    <sheet name="14-3 引渡書　様式-22" sheetId="86" r:id="rId58"/>
    <sheet name="14-4 最終回払請求書" sheetId="87" r:id="rId59"/>
    <sheet name="14-5 予備品等引渡通知書　様式-23" sheetId="88" r:id="rId60"/>
    <sheet name="14-6是正等の措置請求書　様式-25" sheetId="89" r:id="rId61"/>
    <sheet name="14-7 指定部分引渡書　様式-26" sheetId="90" r:id="rId62"/>
    <sheet name="14-8指定部分完成通知書　様式-27" sheetId="91" r:id="rId63"/>
    <sheet name="14-9 請負工事既済部分検査請求書　様式-28" sheetId="92" r:id="rId64"/>
    <sheet name="14-10電子媒体納品書" sheetId="123" r:id="rId65"/>
    <sheet name="発注者1 検査調書" sheetId="100" r:id="rId66"/>
    <sheet name="発注者2 完成結果通知書" sheetId="101" r:id="rId67"/>
    <sheet name="発注者 協議" sheetId="129" r:id="rId68"/>
    <sheet name="修正内容 (2)" sheetId="102" r:id="rId69"/>
    <sheet name="単品スライド申請および提出書類一覧" sheetId="104" r:id="rId70"/>
    <sheet name="単品スライド　様式１" sheetId="105" r:id="rId71"/>
    <sheet name="単品スライド　様式１－１" sheetId="106" r:id="rId72"/>
    <sheet name="単品スライド　様式-２" sheetId="107" r:id="rId73"/>
    <sheet name="単品スライド　様式３" sheetId="108" r:id="rId74"/>
    <sheet name="単品スライド　様式３－１" sheetId="109" r:id="rId75"/>
    <sheet name="単品スライド　様式３－２" sheetId="110" r:id="rId76"/>
    <sheet name="単品スライド　様式３－３" sheetId="111" r:id="rId77"/>
    <sheet name="単品スライド　様式５" sheetId="112" r:id="rId78"/>
    <sheet name="単品スライド　様式５－１" sheetId="113" r:id="rId79"/>
    <sheet name="請負工事既済部分検査願書" sheetId="114" r:id="rId80"/>
  </sheets>
  <definedNames>
    <definedName name="_xlnm._FilterDatabase" localSheetId="2" hidden="1">入力シート!$B$5:$B$5</definedName>
    <definedName name="_xlnm.Print_Area" localSheetId="55">'14-1 完成通知書　様式-21'!$A$1:$I$53</definedName>
    <definedName name="_xlnm.Print_Area" localSheetId="64">'14-10電子媒体納品書'!$A$1:$H$43</definedName>
    <definedName name="_xlnm.Print_Area" localSheetId="56">'14-2 修補完了報告書　様式-24'!$A$1:$I$54</definedName>
    <definedName name="_xlnm.Print_Area" localSheetId="57">'14-3 引渡書　様式-22'!$A$1:$I$51</definedName>
    <definedName name="_xlnm.Print_Area" localSheetId="61">'14-7 指定部分引渡書　様式-26'!$A$1:$H$27</definedName>
    <definedName name="_xlnm.Print_Area" localSheetId="62">'14-8指定部分完成通知書　様式-27'!$A$1:$H$42</definedName>
    <definedName name="_xlnm.Print_Area" localSheetId="63">'14-9 請負工事既済部分検査請求書　様式-28'!$A$1:$H$31</definedName>
    <definedName name="_xlnm.Print_Area" localSheetId="6">'2-2・5 前・中間払金請求書'!$B$2:$J$63</definedName>
    <definedName name="_xlnm.Print_Area" localSheetId="7">'2-3・4 銀行振込依頼書'!$A$6:$L$111</definedName>
    <definedName name="_xlnm.Print_Area" localSheetId="8">'2-6中間前払認定調書'!$A$1:$I$59</definedName>
    <definedName name="_xlnm.Print_Area" localSheetId="21">'3-10 上（下）水道使用許可願'!$C$2:$K$47</definedName>
    <definedName name="_xlnm.Print_Area" localSheetId="22">'3-11 電力使用許可願'!$B$2:$K$48</definedName>
    <definedName name="_xlnm.Print_Area" localSheetId="24">'3-13 主要（資材・機材）発注先通知書　様式-11'!$A$1:$G$53</definedName>
    <definedName name="_xlnm.Print_Area" localSheetId="26">'3-15 工事用電力保安責任者通知書'!$B$6:$K$81</definedName>
    <definedName name="_xlnm.Print_Area" localSheetId="10">'3-2 工程表（契約用）'!$B$2:$AP$84</definedName>
    <definedName name="_xlnm.Print_Area" localSheetId="12">'3-3 監督職員通知書'!$A$1:$AF$34</definedName>
    <definedName name="_xlnm.Print_Area" localSheetId="13">'3-3 監督職員通知書 (変更)'!$A$1:$AF$33</definedName>
    <definedName name="_xlnm.Print_Area" localSheetId="14">'3-4 現場代理人等通知書　様式-1(1)'!$A$1:$L$82</definedName>
    <definedName name="_xlnm.Print_Area" localSheetId="17">'3-7 課税事業者届書'!$A$4:$I$28</definedName>
    <definedName name="_xlnm.Print_Area" localSheetId="19">'3-8 工事用地使用許可願'!$B$2:$K$49</definedName>
    <definedName name="_xlnm.Print_Area" localSheetId="20">'3-9 仮設物設置許可願'!$B$2:$K$47</definedName>
    <definedName name="_xlnm.Print_Area" localSheetId="41">'4-10 現場代理人等変更通知書　様式-14'!$A$1:$K$41</definedName>
    <definedName name="_xlnm.Print_Area" localSheetId="42">'4-11 天災その他不可抗力による損害通知書　様式-15'!$A$1:$K$44</definedName>
    <definedName name="_xlnm.Print_Area" localSheetId="43">'4-12 工期延長願　様式-16'!$A$1:$J$36</definedName>
    <definedName name="_xlnm.Print_Area" localSheetId="31">'4-3 施工体制報告書　様式－10(2)'!$A$1:$CF$64</definedName>
    <definedName name="_xlnm.Print_Area" localSheetId="32">'4-3 施工体制報告書　様式－10(3)'!$A$1:$CF$60</definedName>
    <definedName name="_xlnm.Print_Area" localSheetId="33">'4-3 施工体制報告書　様式-10(体系図)'!$A$3:$AE$36</definedName>
    <definedName name="_xlnm.Print_Area" localSheetId="28">'4-3 施工体制報告書　様式ｰ10(1)'!$A$1:$J$35</definedName>
    <definedName name="_xlnm.Print_Area" localSheetId="35">'4-5 緊急連絡体制　様式-6'!$1:$1048576</definedName>
    <definedName name="_xlnm.Print_Area" localSheetId="36">'4-6 工事に係る賃金又は物価変動…様式-8'!$A$1:$J$104</definedName>
    <definedName name="_xlnm.Print_Area" localSheetId="38">'4-8 工事材料搬入報告書　様式-13'!$A$1:$G$42</definedName>
    <definedName name="_xlnm.Print_Area" localSheetId="45">'6-3 月間工程表　様式-20'!$A$1:$AX$54</definedName>
    <definedName name="_xlnm.Print_Area" localSheetId="46">'6-4 週間工程表　様式-19'!$A$1:$AI$50</definedName>
    <definedName name="_xlnm.Print_Area" localSheetId="47">'6-5 工事進捗状況報告書'!$B$1:$AI$189</definedName>
    <definedName name="_xlnm.Print_Area" localSheetId="48">'7 工事連絡書'!$A$1:$T$43</definedName>
    <definedName name="_xlnm.Print_Area" localSheetId="3">技術検査!$A$14:$K$312</definedName>
    <definedName name="_xlnm.Print_Area" localSheetId="29">'施工体制確認一覧表（記入用H23.9.30版）'!$A$1:$Y$59</definedName>
    <definedName name="_xlnm.Print_Area" localSheetId="30">'施工体制確認一覧表（記入例　H23.9.30版）'!$A$1:$Y$61</definedName>
    <definedName name="_xlnm.Print_Area" localSheetId="68">'修正内容 (2)'!$A$1:$D$25</definedName>
    <definedName name="_xlnm.Print_Area" localSheetId="1">修正履歴!$A$1:$D$25</definedName>
    <definedName name="_xlnm.Print_Area" localSheetId="79">請負工事既済部分検査願書!$A$1:$H$30</definedName>
    <definedName name="_xlnm.Print_Area" localSheetId="70">'単品スライド　様式１'!$A$1:$I$28</definedName>
    <definedName name="_xlnm.Print_Area" localSheetId="71">'単品スライド　様式１－１'!$A$1:$M$37</definedName>
    <definedName name="_xlnm.Print_Area" localSheetId="72">'単品スライド　様式-２'!$A$1:$I$37</definedName>
    <definedName name="_xlnm.Print_Area" localSheetId="73">'単品スライド　様式３'!$A$1:$I$46</definedName>
    <definedName name="_xlnm.Print_Area" localSheetId="74">'単品スライド　様式３－１'!$A$1:$L$44</definedName>
    <definedName name="_xlnm.Print_Area" localSheetId="76">'単品スライド　様式３－３'!$A$1:$R$49</definedName>
    <definedName name="_xlnm.Print_Area" localSheetId="77">'単品スライド　様式５'!$A$1:$I$38</definedName>
    <definedName name="_xlnm.Print_Area" localSheetId="69">単品スライド申請および提出書類一覧!$A$1:$D$46</definedName>
    <definedName name="_xlnm.Print_Area" localSheetId="67">'発注者 協議'!$A$1:$K$117</definedName>
    <definedName name="_xlnm.Print_Area" localSheetId="66">'発注者2 完成結果通知書'!$A$1:$J$40</definedName>
    <definedName name="_xlnm.Print_Area" localSheetId="49">部分使用承諾願い!$A$1:$L$42</definedName>
    <definedName name="_xlnm.Print_Area" localSheetId="50">部分使用承諾書!$A$1:$L$40</definedName>
    <definedName name="_xlnm.Print_Area" localSheetId="0">目次!$B$1:$G$72</definedName>
    <definedName name="_xlnm.Print_Titles" localSheetId="45">'6-3 月間工程表　様式-20'!$A:$B,'6-3 月間工程表　様式-20'!$2:$24</definedName>
    <definedName name="完成期限">入力シート!$K$19</definedName>
    <definedName name="完成検査完了日">入力シート!$K$21</definedName>
    <definedName name="完成検査結果通知日">入力シート!$K$22</definedName>
    <definedName name="完成検査日">入力シート!$K$20</definedName>
    <definedName name="完成通知日">入力シート!$K$23</definedName>
    <definedName name="監督職員名">入力シート!$K$27</definedName>
    <definedName name="技術検査実施日">入力シート!$K$25</definedName>
    <definedName name="契約年月日">入力シート!$K$17</definedName>
    <definedName name="現場代理人名">入力シート!$K$35</definedName>
    <definedName name="工事名">入力シート!$K$16</definedName>
    <definedName name="工事目的物引渡年月日">入力シート!$K$24</definedName>
    <definedName name="最終回払い">入力シート!$K$31</definedName>
    <definedName name="請求書提出日">入力シート!$K$26</definedName>
    <definedName name="請負者名１行目">入力シート!$K$32</definedName>
    <definedName name="請負者名２行目">入力シート!$K$33</definedName>
    <definedName name="請負者名３行目">入力シート!$K$34</definedName>
    <definedName name="請負代金">入力シート!$K$28</definedName>
    <definedName name="前払い">入力シート!$K$29</definedName>
    <definedName name="着工年月日">入力シート!$K$18</definedName>
    <definedName name="中間前払い">入力シート!$K$30</definedName>
  </definedNames>
  <calcPr calcId="162913"/>
</workbook>
</file>

<file path=xl/calcChain.xml><?xml version="1.0" encoding="utf-8"?>
<calcChain xmlns="http://schemas.openxmlformats.org/spreadsheetml/2006/main">
  <c r="G14" i="101" l="1"/>
  <c r="G13" i="101"/>
  <c r="B9" i="47" l="1"/>
  <c r="B188" i="77" l="1"/>
  <c r="D207" i="77"/>
  <c r="D208" i="77"/>
  <c r="D206" i="77"/>
  <c r="S48" i="130" l="1"/>
  <c r="S47" i="130"/>
  <c r="S46" i="130"/>
  <c r="S14" i="130"/>
  <c r="S13" i="130"/>
  <c r="S12" i="130"/>
  <c r="C94" i="129" l="1"/>
  <c r="E112" i="129" l="1"/>
  <c r="H87" i="129"/>
  <c r="H86" i="129"/>
  <c r="H85" i="129"/>
  <c r="G84" i="129"/>
  <c r="C57" i="129" l="1"/>
  <c r="B45" i="129"/>
  <c r="B44" i="129"/>
  <c r="B43" i="129"/>
  <c r="H12" i="129"/>
  <c r="H11" i="129"/>
  <c r="H10" i="129"/>
  <c r="B9" i="92"/>
  <c r="B8" i="92"/>
  <c r="B7" i="92"/>
  <c r="G9" i="129"/>
  <c r="A127" i="77" l="1"/>
  <c r="A128" i="77"/>
  <c r="A181" i="77"/>
  <c r="A66" i="77"/>
  <c r="A18" i="77"/>
  <c r="B34" i="77" s="1"/>
  <c r="H13" i="115"/>
  <c r="H12" i="115"/>
  <c r="H11" i="115"/>
  <c r="AE10" i="115"/>
  <c r="AE9" i="115"/>
  <c r="A121" i="55"/>
  <c r="A120" i="55"/>
  <c r="A119" i="55"/>
  <c r="A69" i="55"/>
  <c r="A68" i="55"/>
  <c r="A67" i="55"/>
  <c r="A15" i="55"/>
  <c r="A14" i="55"/>
  <c r="A13" i="55"/>
  <c r="F27" i="101"/>
  <c r="F26" i="101"/>
  <c r="A17" i="100"/>
  <c r="A16" i="100"/>
  <c r="E30" i="100"/>
  <c r="H13" i="126"/>
  <c r="H12" i="126"/>
  <c r="H11" i="126"/>
  <c r="A8" i="125"/>
  <c r="A7" i="125"/>
  <c r="A6" i="125"/>
  <c r="A6" i="25"/>
  <c r="A5" i="25"/>
  <c r="A7" i="25"/>
  <c r="C22" i="124"/>
  <c r="A6" i="124"/>
  <c r="A5" i="124"/>
  <c r="A4" i="124"/>
  <c r="F57" i="124"/>
  <c r="F56" i="124"/>
  <c r="F55" i="124"/>
  <c r="G175" i="77"/>
  <c r="C45" i="124"/>
  <c r="C39" i="124"/>
  <c r="A8" i="123"/>
  <c r="S49" i="122"/>
  <c r="S48" i="122"/>
  <c r="S47" i="122"/>
  <c r="S14" i="122"/>
  <c r="S13" i="122"/>
  <c r="S12" i="122"/>
  <c r="A6" i="114"/>
  <c r="A7" i="114"/>
  <c r="A8" i="114"/>
  <c r="E18" i="113"/>
  <c r="D19" i="113" s="1"/>
  <c r="B29" i="113"/>
  <c r="E32" i="113"/>
  <c r="E33" i="113"/>
  <c r="E34" i="113"/>
  <c r="E35" i="113"/>
  <c r="G3" i="112"/>
  <c r="G4" i="112"/>
  <c r="F13" i="112"/>
  <c r="F14" i="112"/>
  <c r="F15" i="112"/>
  <c r="B19" i="112"/>
  <c r="C23" i="112"/>
  <c r="D34" i="112"/>
  <c r="D36" i="112"/>
  <c r="D37" i="112" s="1"/>
  <c r="K2" i="109"/>
  <c r="A6" i="109"/>
  <c r="A7" i="109"/>
  <c r="A8" i="109"/>
  <c r="A14" i="109"/>
  <c r="H2" i="108"/>
  <c r="A6" i="108"/>
  <c r="A7" i="108"/>
  <c r="A8" i="108"/>
  <c r="G3" i="107"/>
  <c r="G4" i="107"/>
  <c r="F13" i="107"/>
  <c r="F14" i="107"/>
  <c r="F15" i="107"/>
  <c r="C23" i="107"/>
  <c r="D34" i="107"/>
  <c r="J2" i="106"/>
  <c r="H4" i="105"/>
  <c r="A6" i="105"/>
  <c r="A7" i="105"/>
  <c r="A8" i="105"/>
  <c r="G12" i="101"/>
  <c r="A4" i="100"/>
  <c r="A10" i="100"/>
  <c r="A12" i="100"/>
  <c r="A14" i="100"/>
  <c r="A18" i="100"/>
  <c r="A24" i="100"/>
  <c r="A25" i="100"/>
  <c r="A26" i="100"/>
  <c r="C6" i="96"/>
  <c r="C7" i="96"/>
  <c r="A5" i="91"/>
  <c r="A6" i="91"/>
  <c r="A7" i="91"/>
  <c r="B5" i="90"/>
  <c r="B6" i="90"/>
  <c r="B7" i="90"/>
  <c r="A7" i="89"/>
  <c r="A8" i="89"/>
  <c r="A9" i="89"/>
  <c r="A11" i="88"/>
  <c r="B29" i="87"/>
  <c r="B30" i="87"/>
  <c r="B8" i="86"/>
  <c r="B9" i="86"/>
  <c r="B10" i="86"/>
  <c r="A7" i="85"/>
  <c r="A8" i="85"/>
  <c r="C8" i="85"/>
  <c r="A8" i="84"/>
  <c r="A9" i="84"/>
  <c r="A10" i="84"/>
  <c r="A5" i="83"/>
  <c r="A6" i="83"/>
  <c r="A7" i="83"/>
  <c r="A8" i="82"/>
  <c r="A9" i="82"/>
  <c r="A10" i="82"/>
  <c r="C35" i="82"/>
  <c r="A6" i="81"/>
  <c r="A7" i="81"/>
  <c r="A8" i="81"/>
  <c r="E46" i="81"/>
  <c r="E47" i="81"/>
  <c r="E48" i="81"/>
  <c r="F62" i="81"/>
  <c r="F63" i="81"/>
  <c r="F64" i="81"/>
  <c r="A77" i="81"/>
  <c r="C7" i="80"/>
  <c r="A6" i="30"/>
  <c r="A9" i="28"/>
  <c r="A10" i="28"/>
  <c r="A11" i="28"/>
  <c r="A6" i="24"/>
  <c r="A9" i="16"/>
  <c r="A10" i="16"/>
  <c r="A11" i="16"/>
  <c r="B7" i="13"/>
  <c r="B9" i="17"/>
  <c r="B12" i="11"/>
  <c r="B10" i="47"/>
  <c r="C10" i="9"/>
  <c r="A7" i="22"/>
  <c r="A6" i="23"/>
  <c r="A7" i="23"/>
  <c r="C6" i="46"/>
  <c r="B26" i="46"/>
  <c r="B27" i="46"/>
  <c r="B28" i="46"/>
  <c r="D6" i="45"/>
  <c r="C25" i="45"/>
  <c r="C26" i="45"/>
  <c r="C27" i="45"/>
  <c r="D7" i="44"/>
  <c r="B29" i="44"/>
  <c r="B30" i="44"/>
  <c r="B31" i="44"/>
  <c r="C6" i="43"/>
  <c r="D7" i="43"/>
  <c r="I7" i="43"/>
  <c r="B27" i="43"/>
  <c r="B28" i="43"/>
  <c r="B29" i="43"/>
  <c r="A14" i="68"/>
  <c r="A15" i="68"/>
  <c r="A7" i="14"/>
  <c r="A6" i="12"/>
  <c r="A7" i="12"/>
  <c r="A8" i="12"/>
  <c r="C42" i="12"/>
  <c r="E42" i="12"/>
  <c r="B8" i="7"/>
  <c r="B9" i="7"/>
  <c r="B10" i="7"/>
  <c r="D24" i="64"/>
  <c r="D25" i="64"/>
  <c r="D55" i="64"/>
  <c r="D56" i="64"/>
  <c r="G10" i="63"/>
  <c r="C22" i="63"/>
  <c r="C23" i="63"/>
  <c r="C24" i="63"/>
  <c r="A10" i="65"/>
  <c r="A11" i="65"/>
  <c r="E30" i="65"/>
  <c r="F32" i="65"/>
  <c r="H32" i="65"/>
  <c r="A10" i="121"/>
  <c r="A11" i="121"/>
  <c r="E30" i="121"/>
  <c r="F32" i="121"/>
  <c r="H32" i="121"/>
  <c r="A5" i="120"/>
  <c r="A6" i="120"/>
  <c r="A7" i="120"/>
  <c r="G26" i="77"/>
  <c r="G27" i="77"/>
  <c r="G28" i="77"/>
  <c r="F43" i="77"/>
  <c r="F56" i="77"/>
  <c r="F57" i="77"/>
  <c r="F59" i="77"/>
  <c r="A69" i="77"/>
  <c r="A70" i="77"/>
  <c r="A71" i="77"/>
  <c r="G73" i="77"/>
  <c r="G74" i="77"/>
  <c r="H74" i="77"/>
  <c r="G75" i="77"/>
  <c r="H75" i="77"/>
  <c r="H76" i="77"/>
  <c r="E91" i="77"/>
  <c r="A116" i="77"/>
  <c r="A117" i="77"/>
  <c r="A118" i="77"/>
  <c r="B137" i="77"/>
  <c r="P148" i="77"/>
  <c r="P150" i="77"/>
  <c r="C151" i="77"/>
  <c r="G173" i="77"/>
  <c r="G174" i="77"/>
  <c r="C5" i="48"/>
  <c r="B133" i="77" s="1"/>
  <c r="C6" i="48"/>
  <c r="C7" i="48"/>
  <c r="E94" i="77" s="1"/>
  <c r="C8" i="48"/>
  <c r="E95" i="77" s="1"/>
  <c r="C9" i="48"/>
  <c r="K20" i="48" s="1"/>
  <c r="E44" i="86" s="1"/>
  <c r="C10" i="48"/>
  <c r="K21" i="48" s="1"/>
  <c r="C11" i="48"/>
  <c r="K22" i="48" s="1"/>
  <c r="C12" i="48"/>
  <c r="P155" i="77" s="1"/>
  <c r="C13" i="48"/>
  <c r="K24" i="48" s="1"/>
  <c r="C14" i="48"/>
  <c r="C15" i="48"/>
  <c r="K26" i="48" s="1"/>
  <c r="B26" i="87" s="1"/>
  <c r="C16" i="48"/>
  <c r="D11" i="47" s="1"/>
  <c r="C17" i="48"/>
  <c r="F43" i="64" s="1"/>
  <c r="C21" i="48"/>
  <c r="G17" i="11" s="1"/>
  <c r="G16" i="84"/>
  <c r="C22" i="48"/>
  <c r="H131" i="55" s="1"/>
  <c r="C23" i="48"/>
  <c r="H125" i="77" s="1"/>
  <c r="K34" i="48"/>
  <c r="E15" i="12" s="1"/>
  <c r="C24" i="48"/>
  <c r="H76" i="55" s="1"/>
  <c r="C25" i="48"/>
  <c r="H130" i="55" s="1"/>
  <c r="C26" i="48"/>
  <c r="I80" i="55" s="1"/>
  <c r="C27" i="48"/>
  <c r="G16" i="9" s="1"/>
  <c r="K28" i="48"/>
  <c r="E42" i="86" s="1"/>
  <c r="C43" i="48"/>
  <c r="C18" i="48" s="1"/>
  <c r="C44" i="48"/>
  <c r="C19" i="48" s="1"/>
  <c r="C67" i="48"/>
  <c r="C69" i="48" s="1"/>
  <c r="C68" i="48"/>
  <c r="C93" i="48"/>
  <c r="C94" i="48"/>
  <c r="C118" i="48"/>
  <c r="C119" i="48"/>
  <c r="I61" i="64"/>
  <c r="D12" i="23"/>
  <c r="F13" i="90"/>
  <c r="D82" i="77"/>
  <c r="A169" i="77"/>
  <c r="A40" i="88"/>
  <c r="V9" i="96"/>
  <c r="I19" i="121"/>
  <c r="G9" i="123"/>
  <c r="A168" i="77"/>
  <c r="F23" i="101"/>
  <c r="H37" i="96"/>
  <c r="AE68" i="96"/>
  <c r="K25" i="48"/>
  <c r="F49" i="77"/>
  <c r="G13" i="63"/>
  <c r="P158" i="77"/>
  <c r="E96" i="77"/>
  <c r="P147" i="77"/>
  <c r="I22" i="65"/>
  <c r="B18" i="23"/>
  <c r="G15" i="82"/>
  <c r="F39" i="87"/>
  <c r="E13" i="91"/>
  <c r="C2" i="99"/>
  <c r="G11" i="123"/>
  <c r="D4" i="95"/>
  <c r="I22" i="121"/>
  <c r="G22" i="68"/>
  <c r="G19" i="11"/>
  <c r="D4" i="100"/>
  <c r="A170" i="77"/>
  <c r="I62" i="64"/>
  <c r="S7" i="94"/>
  <c r="D8" i="100"/>
  <c r="A7" i="126"/>
  <c r="B18" i="22"/>
  <c r="G13" i="81"/>
  <c r="F15" i="89"/>
  <c r="C29" i="91"/>
  <c r="D197" i="77"/>
  <c r="I12" i="109"/>
  <c r="A8" i="107"/>
  <c r="C45" i="122"/>
  <c r="E41" i="113"/>
  <c r="H16" i="7"/>
  <c r="F13" i="14"/>
  <c r="C13" i="114"/>
  <c r="F12" i="124"/>
  <c r="E15" i="105"/>
  <c r="F12" i="108"/>
  <c r="C10" i="122"/>
  <c r="F12" i="83"/>
  <c r="H79" i="55"/>
  <c r="G19" i="86"/>
  <c r="H12" i="125"/>
  <c r="A60" i="81"/>
  <c r="X28" i="63"/>
  <c r="F14" i="90"/>
  <c r="P152" i="77"/>
  <c r="F12" i="90"/>
  <c r="D11" i="23"/>
  <c r="E13" i="22"/>
  <c r="K32" i="48"/>
  <c r="A6" i="112" s="1"/>
  <c r="H18" i="16"/>
  <c r="K18" i="48"/>
  <c r="D31" i="91" s="1"/>
  <c r="H23" i="55"/>
  <c r="H133" i="55"/>
  <c r="P151" i="77"/>
  <c r="H81" i="55"/>
  <c r="F100" i="81"/>
  <c r="E15" i="92"/>
  <c r="D33" i="82"/>
  <c r="G18" i="84"/>
  <c r="F11" i="25"/>
  <c r="D13" i="23"/>
  <c r="A9" i="101"/>
  <c r="C24" i="77"/>
  <c r="M96" i="77"/>
  <c r="A7" i="101"/>
  <c r="F15" i="88"/>
  <c r="H25" i="55"/>
  <c r="H14" i="7"/>
  <c r="C11" i="114"/>
  <c r="C43" i="122"/>
  <c r="E13" i="105"/>
  <c r="F10" i="108"/>
  <c r="E26" i="65" l="1"/>
  <c r="C33" i="89"/>
  <c r="G65" i="96"/>
  <c r="C21" i="124"/>
  <c r="C17" i="96"/>
  <c r="C39" i="14"/>
  <c r="I10" i="109"/>
  <c r="B54" i="55"/>
  <c r="X26" i="63"/>
  <c r="H77" i="55"/>
  <c r="H123" i="77"/>
  <c r="D5" i="45"/>
  <c r="C21" i="88"/>
  <c r="E26" i="125"/>
  <c r="A25" i="81"/>
  <c r="G4" i="93"/>
  <c r="C37" i="12"/>
  <c r="C38" i="124"/>
  <c r="D42" i="64"/>
  <c r="K23" i="48"/>
  <c r="G20" i="68"/>
  <c r="H78" i="55"/>
  <c r="B24" i="85"/>
  <c r="D11" i="64"/>
  <c r="B30" i="17"/>
  <c r="D20" i="130"/>
  <c r="I19" i="65"/>
  <c r="G17" i="86"/>
  <c r="G22" i="13"/>
  <c r="K16" i="48"/>
  <c r="C2" i="78"/>
  <c r="E26" i="126"/>
  <c r="F19" i="28"/>
  <c r="E13" i="123"/>
  <c r="F11" i="14"/>
  <c r="C42" i="130"/>
  <c r="C8" i="130"/>
  <c r="K35" i="48"/>
  <c r="D81" i="77"/>
  <c r="C31" i="82"/>
  <c r="C5" i="46"/>
  <c r="G7" i="63"/>
  <c r="D42" i="84"/>
  <c r="E26" i="121"/>
  <c r="A6" i="115"/>
  <c r="B185" i="77"/>
  <c r="I29" i="64"/>
  <c r="G27" i="7"/>
  <c r="E13" i="92"/>
  <c r="B108" i="55"/>
  <c r="C2" i="98"/>
  <c r="B26" i="123"/>
  <c r="C5" i="43"/>
  <c r="B16" i="30"/>
  <c r="C24" i="120"/>
  <c r="H16" i="16"/>
  <c r="F25" i="30"/>
  <c r="C10" i="130"/>
  <c r="C44" i="130"/>
  <c r="E39" i="113"/>
  <c r="C45" i="48"/>
  <c r="C20" i="48" s="1"/>
  <c r="K31" i="48" s="1"/>
  <c r="I60" i="64"/>
  <c r="H129" i="55"/>
  <c r="V11" i="96"/>
  <c r="F13" i="120"/>
  <c r="H36" i="96"/>
  <c r="B36" i="47"/>
  <c r="B26" i="16"/>
  <c r="A20" i="25"/>
  <c r="F40" i="77"/>
  <c r="C22" i="77"/>
  <c r="D11" i="24"/>
  <c r="A6" i="107"/>
  <c r="F11" i="120"/>
  <c r="H11" i="13"/>
  <c r="I31" i="64"/>
  <c r="H27" i="55"/>
  <c r="H11" i="80"/>
  <c r="D83" i="77"/>
  <c r="A8" i="112"/>
  <c r="A8" i="115"/>
  <c r="G5" i="94"/>
  <c r="B35" i="28"/>
  <c r="C2" i="97"/>
  <c r="B17" i="13"/>
  <c r="D5" i="44"/>
  <c r="F21" i="101"/>
  <c r="C29" i="11"/>
  <c r="F37" i="87"/>
  <c r="G14" i="17"/>
  <c r="AB66" i="96"/>
  <c r="E99" i="77"/>
  <c r="E97" i="77"/>
  <c r="B35" i="47"/>
  <c r="E93" i="77"/>
  <c r="K27" i="48"/>
  <c r="B8" i="23"/>
  <c r="G29" i="13"/>
  <c r="I2" i="101"/>
  <c r="A22" i="100"/>
  <c r="E25" i="120"/>
  <c r="F50" i="88"/>
  <c r="H128" i="55"/>
  <c r="H22" i="55"/>
  <c r="K19" i="48"/>
  <c r="C24" i="124" s="1"/>
  <c r="F12" i="64"/>
  <c r="I30" i="11"/>
  <c r="E28" i="121"/>
  <c r="G12" i="81"/>
  <c r="D10" i="24"/>
  <c r="H124" i="77"/>
  <c r="G17" i="84"/>
  <c r="D7" i="100"/>
  <c r="C95" i="48"/>
  <c r="B83" i="129"/>
  <c r="B7" i="129"/>
  <c r="H49" i="129"/>
  <c r="I132" i="55"/>
  <c r="I26" i="55"/>
  <c r="B98" i="77"/>
  <c r="C40" i="124"/>
  <c r="F46" i="77"/>
  <c r="H33" i="82"/>
  <c r="N157" i="77"/>
  <c r="G66" i="96"/>
  <c r="D10" i="100"/>
  <c r="B13" i="87"/>
  <c r="D45" i="84"/>
  <c r="D6" i="100"/>
  <c r="E11" i="91"/>
  <c r="F13" i="85"/>
  <c r="H11" i="125"/>
  <c r="F38" i="87"/>
  <c r="G21" i="68"/>
  <c r="H17" i="16"/>
  <c r="C25" i="124"/>
  <c r="C41" i="124"/>
  <c r="F29" i="30"/>
  <c r="G18" i="86"/>
  <c r="B82" i="129"/>
  <c r="B6" i="129"/>
  <c r="H48" i="129"/>
  <c r="C47" i="12"/>
  <c r="E90" i="77"/>
  <c r="F99" i="81"/>
  <c r="E12" i="22"/>
  <c r="A6" i="126"/>
  <c r="A59" i="81"/>
  <c r="E14" i="92"/>
  <c r="K30" i="48"/>
  <c r="D38" i="64"/>
  <c r="F29" i="101"/>
  <c r="AN7" i="93"/>
  <c r="E13" i="12"/>
  <c r="F10" i="124"/>
  <c r="C8" i="122"/>
  <c r="K17" i="48"/>
  <c r="AM20" i="130" s="1"/>
  <c r="C30" i="11"/>
  <c r="B20" i="24"/>
  <c r="I28" i="65"/>
  <c r="I28" i="121"/>
  <c r="B8" i="87"/>
  <c r="D14" i="100"/>
  <c r="N15" i="63"/>
  <c r="F29" i="83"/>
  <c r="D41" i="64"/>
  <c r="C120" i="48"/>
  <c r="G69" i="96"/>
  <c r="D7" i="64"/>
  <c r="B16" i="87"/>
  <c r="K29" i="48"/>
  <c r="F33" i="101"/>
  <c r="D79" i="77"/>
  <c r="H24" i="55"/>
  <c r="B160" i="55"/>
  <c r="I30" i="64"/>
  <c r="F14" i="89"/>
  <c r="C23" i="77"/>
  <c r="H10" i="80"/>
  <c r="E12" i="91"/>
  <c r="I21" i="121"/>
  <c r="G18" i="11"/>
  <c r="G68" i="96"/>
  <c r="H10" i="13"/>
  <c r="G10" i="123"/>
  <c r="K33" i="48"/>
  <c r="E28" i="65"/>
  <c r="D35" i="91"/>
  <c r="G15" i="9"/>
  <c r="H6" i="93"/>
  <c r="I21" i="65"/>
  <c r="G14" i="82"/>
  <c r="A8" i="101"/>
  <c r="X27" i="63"/>
  <c r="F10" i="25"/>
  <c r="V10" i="96"/>
  <c r="C9" i="130" l="1"/>
  <c r="C43" i="130"/>
  <c r="C23" i="114"/>
  <c r="D16" i="108"/>
  <c r="D15" i="109"/>
  <c r="D8" i="113"/>
  <c r="B27" i="83"/>
  <c r="B20" i="105"/>
  <c r="B19" i="107"/>
  <c r="E40" i="86"/>
  <c r="D14" i="106"/>
  <c r="B31" i="84"/>
  <c r="F31" i="101"/>
  <c r="D18" i="100"/>
  <c r="F30" i="83"/>
  <c r="B6" i="87"/>
  <c r="AN8" i="93"/>
  <c r="D25" i="114"/>
  <c r="D33" i="91"/>
  <c r="D51" i="84"/>
  <c r="E26" i="120"/>
  <c r="N16" i="63"/>
  <c r="C23" i="124"/>
  <c r="D10" i="64"/>
  <c r="B20" i="9"/>
  <c r="B12" i="113"/>
  <c r="B20" i="115"/>
  <c r="D24" i="114"/>
  <c r="C20" i="7"/>
  <c r="A27" i="89"/>
  <c r="A14" i="108"/>
  <c r="E29" i="125"/>
  <c r="F25" i="101"/>
  <c r="E29" i="126"/>
  <c r="D48" i="84"/>
  <c r="B28" i="83"/>
  <c r="D20" i="122"/>
  <c r="D12" i="100"/>
  <c r="E14" i="12"/>
  <c r="H15" i="7"/>
  <c r="C9" i="122"/>
  <c r="A7" i="112"/>
  <c r="F12" i="14"/>
  <c r="F11" i="83"/>
  <c r="C44" i="122"/>
  <c r="A7" i="107"/>
  <c r="A7" i="115"/>
  <c r="F12" i="120"/>
  <c r="F11" i="124"/>
  <c r="C12" i="114"/>
  <c r="F11" i="108"/>
  <c r="C37" i="124"/>
  <c r="I11" i="109"/>
  <c r="E40" i="113"/>
  <c r="E14" i="105"/>
</calcChain>
</file>

<file path=xl/comments1.xml><?xml version="1.0" encoding="utf-8"?>
<comments xmlns="http://schemas.openxmlformats.org/spreadsheetml/2006/main">
  <authors>
    <author>Kentiku5</author>
    <author>楠木康弘</author>
  </authors>
  <commentList>
    <comment ref="B2" authorId="0" shapeId="0">
      <text>
        <r>
          <rPr>
            <sz val="14"/>
            <color indexed="10"/>
            <rFont val="ＭＳ Ｐゴシック"/>
            <family val="3"/>
            <charset val="128"/>
          </rPr>
          <t>工事契約掛で作成</t>
        </r>
      </text>
    </comment>
    <comment ref="G10" authorId="1" shapeId="0">
      <text>
        <r>
          <rPr>
            <sz val="14"/>
            <color indexed="10"/>
            <rFont val="ＭＳ Ｐゴシック"/>
            <family val="3"/>
            <charset val="128"/>
          </rPr>
          <t>請負金額１５０万円未満の場合
「契約書に基づく」→「契約に基づく」
とする。</t>
        </r>
      </text>
    </comment>
    <comment ref="B33" authorId="0" shapeId="0">
      <text>
        <r>
          <rPr>
            <sz val="14"/>
            <color indexed="10"/>
            <rFont val="ＭＳ Ｐゴシック"/>
            <family val="3"/>
            <charset val="128"/>
          </rPr>
          <t>工事契約掛で作成</t>
        </r>
      </text>
    </comment>
    <comment ref="G41" authorId="1" shapeId="0">
      <text>
        <r>
          <rPr>
            <sz val="14"/>
            <color indexed="10"/>
            <rFont val="ＭＳ Ｐゴシック"/>
            <family val="3"/>
            <charset val="128"/>
          </rPr>
          <t>請負金額１５０万円未満の場合
「契約書に基づく」→「契約に基づく」
とする。</t>
        </r>
      </text>
    </comment>
  </commentList>
</comments>
</file>

<file path=xl/comments2.xml><?xml version="1.0" encoding="utf-8"?>
<comments xmlns="http://schemas.openxmlformats.org/spreadsheetml/2006/main">
  <authors>
    <author>T.Andoh</author>
  </authors>
  <commentList>
    <comment ref="E17" authorId="0" shapeId="0">
      <text>
        <r>
          <rPr>
            <sz val="12"/>
            <color indexed="81"/>
            <rFont val="ＭＳ Ｐゴシック"/>
            <family val="3"/>
            <charset val="128"/>
          </rPr>
          <t>提出（着工日NO）</t>
        </r>
      </text>
    </comment>
  </commentList>
</comments>
</file>

<file path=xl/comments3.xml><?xml version="1.0" encoding="utf-8"?>
<comments xmlns="http://schemas.openxmlformats.org/spreadsheetml/2006/main">
  <authors>
    <author>Kentiku5</author>
  </authors>
  <commentList>
    <comment ref="B33" authorId="0" shapeId="0">
      <text>
        <r>
          <rPr>
            <sz val="14"/>
            <color indexed="10"/>
            <rFont val="ＭＳ Ｐゴシック"/>
            <family val="3"/>
            <charset val="128"/>
          </rPr>
          <t>工事用電力を構内から分岐する場合</t>
        </r>
      </text>
    </comment>
  </commentList>
</comments>
</file>

<file path=xl/comments4.xml><?xml version="1.0" encoding="utf-8"?>
<comments xmlns="http://schemas.openxmlformats.org/spreadsheetml/2006/main">
  <authors>
    <author>電気３</author>
    <author>IS</author>
  </authors>
  <commentList>
    <comment ref="R132" authorId="0" shapeId="0">
      <text>
        <r>
          <rPr>
            <sz val="14"/>
            <color indexed="81"/>
            <rFont val="ＭＳ Ｐゴシック"/>
            <family val="3"/>
            <charset val="128"/>
          </rPr>
          <t xml:space="preserve">出来高の率を傍記すること
遅れの場合は出来高概要の工事状況に明確に日数を示す事
</t>
        </r>
      </text>
    </comment>
    <comment ref="G139" authorId="0" shapeId="0">
      <text>
        <r>
          <rPr>
            <sz val="18"/>
            <color indexed="81"/>
            <rFont val="ＭＳ Ｐゴシック"/>
            <family val="3"/>
            <charset val="128"/>
          </rPr>
          <t xml:space="preserve">契約行為、現調含めての実績のため、月初めでも進捗はゼロとはならない。ゼロとしない。
</t>
        </r>
      </text>
    </comment>
    <comment ref="AH147" authorId="1" shapeId="0">
      <text>
        <r>
          <rPr>
            <b/>
            <sz val="18"/>
            <color indexed="81"/>
            <rFont val="ＭＳ Ｐゴシック"/>
            <family val="3"/>
            <charset val="128"/>
          </rPr>
          <t>写真貼付部分
※写真については,進捗状況がある程度把握できるような写真数枚を貼付する。</t>
        </r>
      </text>
    </comment>
    <comment ref="AA189" authorId="1" shapeId="0">
      <text>
        <r>
          <rPr>
            <b/>
            <sz val="18"/>
            <color indexed="81"/>
            <rFont val="ＭＳ Ｐゴシック"/>
            <family val="3"/>
            <charset val="128"/>
          </rPr>
          <t>写真の説明を記載</t>
        </r>
      </text>
    </comment>
    <comment ref="AB189" authorId="1" shapeId="0">
      <text>
        <r>
          <rPr>
            <b/>
            <sz val="18"/>
            <color indexed="81"/>
            <rFont val="ＭＳ Ｐゴシック"/>
            <family val="3"/>
            <charset val="128"/>
          </rPr>
          <t>日付を記載</t>
        </r>
      </text>
    </comment>
  </commentList>
</comments>
</file>

<file path=xl/sharedStrings.xml><?xml version="1.0" encoding="utf-8"?>
<sst xmlns="http://schemas.openxmlformats.org/spreadsheetml/2006/main" count="3460" uniqueCount="1835">
  <si>
    <t>　上記工事施工のため下記の通り電力を使用したいので、別紙添付図面を御検討の上許可願います。</t>
    <rPh sb="13" eb="14">
      <t>トオ</t>
    </rPh>
    <rPh sb="15" eb="17">
      <t>デンリョク</t>
    </rPh>
    <rPh sb="33" eb="34">
      <t>ゴ</t>
    </rPh>
    <rPh sb="37" eb="38">
      <t>ウエ</t>
    </rPh>
    <phoneticPr fontId="2"/>
  </si>
  <si>
    <t>　なおメーター等取付に要する費用は当方にて負担します。</t>
    <phoneticPr fontId="28"/>
  </si>
  <si>
    <t>修正内容</t>
    <rPh sb="0" eb="2">
      <t>シュウセイ</t>
    </rPh>
    <rPh sb="2" eb="4">
      <t>ナイヨウ</t>
    </rPh>
    <phoneticPr fontId="2"/>
  </si>
  <si>
    <t>修正日</t>
    <rPh sb="0" eb="3">
      <t>シュウセイビ</t>
    </rPh>
    <phoneticPr fontId="2"/>
  </si>
  <si>
    <t>修正シート</t>
    <rPh sb="0" eb="2">
      <t>シュウセイ</t>
    </rPh>
    <phoneticPr fontId="2"/>
  </si>
  <si>
    <t>表1-5</t>
    <rPh sb="0" eb="1">
      <t>ヒョウ</t>
    </rPh>
    <phoneticPr fontId="2"/>
  </si>
  <si>
    <t>表2-5</t>
    <rPh sb="0" eb="1">
      <t>ヒョウ</t>
    </rPh>
    <phoneticPr fontId="2"/>
  </si>
  <si>
    <t>表3-1</t>
    <rPh sb="0" eb="1">
      <t>ヒョウ</t>
    </rPh>
    <phoneticPr fontId="2"/>
  </si>
  <si>
    <t>表2-27</t>
    <rPh sb="0" eb="1">
      <t>ヒョウ</t>
    </rPh>
    <phoneticPr fontId="2"/>
  </si>
  <si>
    <t>完成年月日の月が表示されない部分の修正</t>
    <rPh sb="0" eb="2">
      <t>カンセイ</t>
    </rPh>
    <rPh sb="2" eb="5">
      <t>ネンガッピ</t>
    </rPh>
    <rPh sb="6" eb="7">
      <t>ツキ</t>
    </rPh>
    <rPh sb="8" eb="10">
      <t>ヒョウジ</t>
    </rPh>
    <rPh sb="14" eb="16">
      <t>ブブン</t>
    </rPh>
    <rPh sb="17" eb="19">
      <t>シュウセイ</t>
    </rPh>
    <phoneticPr fontId="2"/>
  </si>
  <si>
    <t>工期　自C6→C7　至C7→C8に修正</t>
    <rPh sb="0" eb="2">
      <t>コウキ</t>
    </rPh>
    <rPh sb="3" eb="4">
      <t>ジ</t>
    </rPh>
    <rPh sb="10" eb="11">
      <t>イタ</t>
    </rPh>
    <rPh sb="17" eb="19">
      <t>シュウセイ</t>
    </rPh>
    <phoneticPr fontId="2"/>
  </si>
  <si>
    <t>着工</t>
    <rPh sb="0" eb="2">
      <t>チャッコウ</t>
    </rPh>
    <phoneticPr fontId="2"/>
  </si>
  <si>
    <t>　住所　</t>
    <phoneticPr fontId="2"/>
  </si>
  <si>
    <t>　氏名　</t>
    <phoneticPr fontId="2"/>
  </si>
  <si>
    <t>～</t>
    <phoneticPr fontId="2"/>
  </si>
  <si>
    <t>請負代金額</t>
    <phoneticPr fontId="2"/>
  </si>
  <si>
    <t>工  事  名</t>
    <phoneticPr fontId="2"/>
  </si>
  <si>
    <t>工　　　期</t>
    <phoneticPr fontId="2"/>
  </si>
  <si>
    <t>月が表示されない部分の修正</t>
    <rPh sb="8" eb="10">
      <t>ブブン</t>
    </rPh>
    <rPh sb="11" eb="13">
      <t>シュウセイ</t>
    </rPh>
    <phoneticPr fontId="2"/>
  </si>
  <si>
    <t>関係会社</t>
    <rPh sb="0" eb="2">
      <t>カンケイ</t>
    </rPh>
    <phoneticPr fontId="2"/>
  </si>
  <si>
    <t>会社</t>
    <phoneticPr fontId="2"/>
  </si>
  <si>
    <t>表2-20</t>
    <rPh sb="0" eb="1">
      <t>ヒョウ</t>
    </rPh>
    <phoneticPr fontId="2"/>
  </si>
  <si>
    <t>緊急連絡先の中で、主任監督職員から引き出されていた線を削除し、現場代理人から引き出されている関係業者を追加した。
また、上記に伴い、「協力会社」と記載されている部分を「関係業者」と修正。</t>
    <rPh sb="0" eb="2">
      <t>キンキュウ</t>
    </rPh>
    <rPh sb="2" eb="5">
      <t>レンラクサキ</t>
    </rPh>
    <rPh sb="6" eb="7">
      <t>ナカ</t>
    </rPh>
    <rPh sb="9" eb="11">
      <t>シュニン</t>
    </rPh>
    <rPh sb="11" eb="13">
      <t>カントク</t>
    </rPh>
    <rPh sb="13" eb="15">
      <t>ショクイン</t>
    </rPh>
    <rPh sb="17" eb="18">
      <t>ヒ</t>
    </rPh>
    <rPh sb="19" eb="20">
      <t>ダ</t>
    </rPh>
    <rPh sb="25" eb="26">
      <t>セン</t>
    </rPh>
    <rPh sb="27" eb="29">
      <t>サクジョ</t>
    </rPh>
    <rPh sb="31" eb="33">
      <t>ゲンバ</t>
    </rPh>
    <rPh sb="33" eb="36">
      <t>ダイリニン</t>
    </rPh>
    <rPh sb="38" eb="39">
      <t>ヒ</t>
    </rPh>
    <rPh sb="40" eb="41">
      <t>ダ</t>
    </rPh>
    <rPh sb="46" eb="48">
      <t>カンケイ</t>
    </rPh>
    <rPh sb="48" eb="50">
      <t>ギョウシャ</t>
    </rPh>
    <rPh sb="51" eb="53">
      <t>ツイカ</t>
    </rPh>
    <rPh sb="60" eb="62">
      <t>ジョウキ</t>
    </rPh>
    <rPh sb="63" eb="64">
      <t>トモナ</t>
    </rPh>
    <rPh sb="67" eb="69">
      <t>キョウリョク</t>
    </rPh>
    <rPh sb="69" eb="71">
      <t>カイシャ</t>
    </rPh>
    <rPh sb="73" eb="75">
      <t>キサイ</t>
    </rPh>
    <rPh sb="80" eb="82">
      <t>ブブン</t>
    </rPh>
    <rPh sb="84" eb="86">
      <t>カンケイ</t>
    </rPh>
    <rPh sb="86" eb="88">
      <t>ギョウシャ</t>
    </rPh>
    <rPh sb="90" eb="92">
      <t>シュウセイ</t>
    </rPh>
    <phoneticPr fontId="2"/>
  </si>
  <si>
    <t>技術検査書式</t>
    <rPh sb="0" eb="2">
      <t>ギジュツ</t>
    </rPh>
    <rPh sb="2" eb="4">
      <t>ケンサ</t>
    </rPh>
    <rPh sb="4" eb="6">
      <t>ショシキ</t>
    </rPh>
    <phoneticPr fontId="2"/>
  </si>
  <si>
    <t>技術検査実施日</t>
    <rPh sb="0" eb="2">
      <t>ギジュツ</t>
    </rPh>
    <rPh sb="2" eb="4">
      <t>ケンサ</t>
    </rPh>
    <rPh sb="4" eb="7">
      <t>ジッシビ</t>
    </rPh>
    <phoneticPr fontId="2"/>
  </si>
  <si>
    <t>月が表示されない部分の修正</t>
    <rPh sb="0" eb="1">
      <t>ツキ</t>
    </rPh>
    <rPh sb="2" eb="4">
      <t>ヒョウジ</t>
    </rPh>
    <rPh sb="8" eb="10">
      <t>ブブン</t>
    </rPh>
    <rPh sb="11" eb="13">
      <t>シュウセイ</t>
    </rPh>
    <phoneticPr fontId="2"/>
  </si>
  <si>
    <t>技術検査シートの追加</t>
    <rPh sb="0" eb="2">
      <t>ギジュツ</t>
    </rPh>
    <rPh sb="2" eb="4">
      <t>ケンサ</t>
    </rPh>
    <rPh sb="8" eb="10">
      <t>ツイカ</t>
    </rPh>
    <phoneticPr fontId="2"/>
  </si>
  <si>
    <t>シート数が多すぎレスポンスが悪すぎるため２つのファイルに分割処理を実施。</t>
    <rPh sb="3" eb="4">
      <t>スウ</t>
    </rPh>
    <rPh sb="5" eb="6">
      <t>オオ</t>
    </rPh>
    <rPh sb="14" eb="15">
      <t>ワル</t>
    </rPh>
    <rPh sb="28" eb="30">
      <t>ブンカツ</t>
    </rPh>
    <rPh sb="30" eb="32">
      <t>ショリ</t>
    </rPh>
    <rPh sb="33" eb="35">
      <t>ジッシ</t>
    </rPh>
    <phoneticPr fontId="2"/>
  </si>
  <si>
    <t>4-3～最後まで</t>
    <rPh sb="4" eb="6">
      <t>サイゴ</t>
    </rPh>
    <phoneticPr fontId="2"/>
  </si>
  <si>
    <t>進捗状況表</t>
    <rPh sb="0" eb="2">
      <t>シンチョク</t>
    </rPh>
    <rPh sb="2" eb="4">
      <t>ジョウキョウ</t>
    </rPh>
    <rPh sb="4" eb="5">
      <t>ヒョウ</t>
    </rPh>
    <phoneticPr fontId="2"/>
  </si>
  <si>
    <t>表紙と写真の書式を同シートに追加</t>
    <rPh sb="0" eb="2">
      <t>ヒョウシ</t>
    </rPh>
    <rPh sb="3" eb="5">
      <t>シャシン</t>
    </rPh>
    <rPh sb="6" eb="8">
      <t>ショシキ</t>
    </rPh>
    <rPh sb="9" eb="10">
      <t>ドウ</t>
    </rPh>
    <rPh sb="14" eb="16">
      <t>ツイカ</t>
    </rPh>
    <phoneticPr fontId="2"/>
  </si>
  <si>
    <t>出来高概要を同シートに追加</t>
    <rPh sb="0" eb="3">
      <t>デキダカ</t>
    </rPh>
    <rPh sb="3" eb="5">
      <t>ガイヨウ</t>
    </rPh>
    <rPh sb="6" eb="7">
      <t>ドウ</t>
    </rPh>
    <rPh sb="11" eb="13">
      <t>ツイカ</t>
    </rPh>
    <phoneticPr fontId="2"/>
  </si>
  <si>
    <t>技術検査日</t>
    <rPh sb="0" eb="2">
      <t>ギジュツ</t>
    </rPh>
    <rPh sb="2" eb="5">
      <t>ケンサビ</t>
    </rPh>
    <phoneticPr fontId="24"/>
  </si>
  <si>
    <t>工　 事 　名</t>
    <phoneticPr fontId="2"/>
  </si>
  <si>
    <t>５．</t>
    <phoneticPr fontId="24"/>
  </si>
  <si>
    <t>６．</t>
    <phoneticPr fontId="24"/>
  </si>
  <si>
    <t>本件についての問い合わせ先</t>
    <rPh sb="0" eb="2">
      <t>ホンケン</t>
    </rPh>
    <rPh sb="7" eb="8">
      <t>ト</t>
    </rPh>
    <rPh sb="9" eb="10">
      <t>ア</t>
    </rPh>
    <rPh sb="12" eb="13">
      <t>サキ</t>
    </rPh>
    <phoneticPr fontId="2"/>
  </si>
  <si>
    <t>[住所]</t>
    <rPh sb="1" eb="3">
      <t>ジュウショ</t>
    </rPh>
    <phoneticPr fontId="2"/>
  </si>
  <si>
    <t>[担当係]</t>
    <rPh sb="1" eb="3">
      <t>タントウ</t>
    </rPh>
    <rPh sb="3" eb="4">
      <t>カカリ</t>
    </rPh>
    <phoneticPr fontId="2"/>
  </si>
  <si>
    <t>[電話番号]</t>
    <rPh sb="1" eb="3">
      <t>デンワ</t>
    </rPh>
    <rPh sb="3" eb="5">
      <t>バンゴウ</t>
    </rPh>
    <phoneticPr fontId="2"/>
  </si>
  <si>
    <t>完成</t>
    <rPh sb="0" eb="2">
      <t>カンセイ</t>
    </rPh>
    <phoneticPr fontId="2"/>
  </si>
  <si>
    <t>中間</t>
    <rPh sb="0" eb="2">
      <t>チュウカン</t>
    </rPh>
    <phoneticPr fontId="2"/>
  </si>
  <si>
    <t>技術検査職員</t>
    <rPh sb="0" eb="2">
      <t>ギジュツ</t>
    </rPh>
    <rPh sb="2" eb="4">
      <t>ケンサ</t>
    </rPh>
    <rPh sb="4" eb="6">
      <t>ショクイン</t>
    </rPh>
    <phoneticPr fontId="2"/>
  </si>
  <si>
    <t>　上記の技術検査の結果について、次の通り復命する。</t>
    <rPh sb="1" eb="3">
      <t>ジョウキ</t>
    </rPh>
    <rPh sb="4" eb="6">
      <t>ギジュツ</t>
    </rPh>
    <rPh sb="6" eb="8">
      <t>ケンサ</t>
    </rPh>
    <rPh sb="9" eb="11">
      <t>ケッカ</t>
    </rPh>
    <rPh sb="16" eb="17">
      <t>ツギ</t>
    </rPh>
    <rPh sb="18" eb="19">
      <t>トオ</t>
    </rPh>
    <rPh sb="20" eb="22">
      <t>フクメイ</t>
    </rPh>
    <phoneticPr fontId="2"/>
  </si>
  <si>
    <t>着工年月日</t>
    <rPh sb="0" eb="2">
      <t>チャッコウ</t>
    </rPh>
    <rPh sb="2" eb="5">
      <t>ネンガッピ</t>
    </rPh>
    <phoneticPr fontId="2"/>
  </si>
  <si>
    <t>技術検査対象工事の設計及び施工について改善を要すると認めた事項</t>
    <rPh sb="0" eb="2">
      <t>ギジュツ</t>
    </rPh>
    <rPh sb="2" eb="4">
      <t>ケンサ</t>
    </rPh>
    <rPh sb="4" eb="6">
      <t>タイショウ</t>
    </rPh>
    <rPh sb="6" eb="8">
      <t>コウジ</t>
    </rPh>
    <rPh sb="9" eb="11">
      <t>セッケイ</t>
    </rPh>
    <rPh sb="11" eb="12">
      <t>オヨ</t>
    </rPh>
    <rPh sb="13" eb="15">
      <t>セコウ</t>
    </rPh>
    <rPh sb="19" eb="21">
      <t>カイゼン</t>
    </rPh>
    <rPh sb="22" eb="23">
      <t>ヨウ</t>
    </rPh>
    <rPh sb="26" eb="27">
      <t>ミト</t>
    </rPh>
    <rPh sb="29" eb="31">
      <t>ジコウ</t>
    </rPh>
    <phoneticPr fontId="2"/>
  </si>
  <si>
    <t>現地における指示事項</t>
    <rPh sb="0" eb="2">
      <t>ゲンチ</t>
    </rPh>
    <rPh sb="6" eb="8">
      <t>シジ</t>
    </rPh>
    <rPh sb="8" eb="10">
      <t>ジコウ</t>
    </rPh>
    <phoneticPr fontId="2"/>
  </si>
  <si>
    <t>その他</t>
    <rPh sb="2" eb="3">
      <t>ホカ</t>
    </rPh>
    <phoneticPr fontId="2"/>
  </si>
  <si>
    <t>完成技術検査</t>
    <rPh sb="0" eb="2">
      <t>カンセイ</t>
    </rPh>
    <rPh sb="2" eb="4">
      <t>ギジュツ</t>
    </rPh>
    <rPh sb="4" eb="6">
      <t>ケンサ</t>
    </rPh>
    <phoneticPr fontId="24"/>
  </si>
  <si>
    <t>請 負 金 額</t>
    <rPh sb="0" eb="1">
      <t>ショウ</t>
    </rPh>
    <rPh sb="2" eb="3">
      <t>フ</t>
    </rPh>
    <rPh sb="4" eb="5">
      <t>キン</t>
    </rPh>
    <rPh sb="6" eb="7">
      <t>ガク</t>
    </rPh>
    <phoneticPr fontId="2"/>
  </si>
  <si>
    <t>工 事 場 所</t>
    <rPh sb="0" eb="1">
      <t>コウ</t>
    </rPh>
    <rPh sb="2" eb="3">
      <t>コト</t>
    </rPh>
    <rPh sb="4" eb="5">
      <t>バ</t>
    </rPh>
    <rPh sb="6" eb="7">
      <t>ショ</t>
    </rPh>
    <phoneticPr fontId="2"/>
  </si>
  <si>
    <t>工 事 内 容</t>
    <rPh sb="0" eb="1">
      <t>コウ</t>
    </rPh>
    <rPh sb="2" eb="3">
      <t>コト</t>
    </rPh>
    <rPh sb="4" eb="5">
      <t>ナイ</t>
    </rPh>
    <rPh sb="6" eb="7">
      <t>カタチ</t>
    </rPh>
    <phoneticPr fontId="2"/>
  </si>
  <si>
    <t>完 成 期 限</t>
    <rPh sb="0" eb="1">
      <t>カン</t>
    </rPh>
    <rPh sb="2" eb="3">
      <t>シゲル</t>
    </rPh>
    <rPh sb="4" eb="5">
      <t>キ</t>
    </rPh>
    <rPh sb="6" eb="7">
      <t>キリ</t>
    </rPh>
    <phoneticPr fontId="2"/>
  </si>
  <si>
    <t>工 事 名</t>
    <phoneticPr fontId="2"/>
  </si>
  <si>
    <t>　　　　○○課施設係</t>
    <rPh sb="6" eb="7">
      <t>カ</t>
    </rPh>
    <rPh sb="7" eb="9">
      <t>シセツ</t>
    </rPh>
    <rPh sb="9" eb="10">
      <t>カカリ</t>
    </rPh>
    <phoneticPr fontId="2"/>
  </si>
  <si>
    <t>既済部分 第１回</t>
    <rPh sb="0" eb="2">
      <t>キサイ</t>
    </rPh>
    <rPh sb="2" eb="4">
      <t>ブブン</t>
    </rPh>
    <rPh sb="5" eb="6">
      <t>ダイ</t>
    </rPh>
    <rPh sb="7" eb="8">
      <t>カイ</t>
    </rPh>
    <phoneticPr fontId="2"/>
  </si>
  <si>
    <t>　　　　　平成　　年　　月　　日</t>
    <phoneticPr fontId="24"/>
  </si>
  <si>
    <t>← ↑は表示しないで行を隠しています。</t>
    <rPh sb="4" eb="6">
      <t>ヒョウジ</t>
    </rPh>
    <rPh sb="10" eb="11">
      <t>ギョウ</t>
    </rPh>
    <rPh sb="12" eb="13">
      <t>カク</t>
    </rPh>
    <phoneticPr fontId="2"/>
  </si>
  <si>
    <t>記</t>
    <phoneticPr fontId="2"/>
  </si>
  <si>
    <t>経　歴　書</t>
    <phoneticPr fontId="2"/>
  </si>
  <si>
    <t>電　気　保　安　技　術　者　通　知　書</t>
    <phoneticPr fontId="2"/>
  </si>
  <si>
    <t>住　　所</t>
    <phoneticPr fontId="38"/>
  </si>
  <si>
    <t>氏　　名</t>
    <phoneticPr fontId="38"/>
  </si>
  <si>
    <t>の工事用電力保安責任者を下記のとおり定めたので、通知します。</t>
    <rPh sb="1" eb="3">
      <t>コウジ</t>
    </rPh>
    <rPh sb="3" eb="6">
      <t>ヨウデンリョク</t>
    </rPh>
    <rPh sb="6" eb="8">
      <t>ホアン</t>
    </rPh>
    <rPh sb="8" eb="11">
      <t>セキニンシャ</t>
    </rPh>
    <rPh sb="18" eb="19">
      <t>サダ</t>
    </rPh>
    <rPh sb="24" eb="26">
      <t>ツウチ</t>
    </rPh>
    <phoneticPr fontId="28"/>
  </si>
  <si>
    <t>２．生年月日</t>
    <phoneticPr fontId="38"/>
  </si>
  <si>
    <t>３．経　　歴     　　 （別紙による）</t>
    <phoneticPr fontId="38"/>
  </si>
  <si>
    <t>工事名</t>
    <phoneticPr fontId="2"/>
  </si>
  <si>
    <t>1.主任監督職員</t>
    <rPh sb="2" eb="4">
      <t>シュニン</t>
    </rPh>
    <rPh sb="4" eb="6">
      <t>カントク</t>
    </rPh>
    <rPh sb="6" eb="8">
      <t>ショクイン</t>
    </rPh>
    <phoneticPr fontId="2"/>
  </si>
  <si>
    <t>2.監督職員</t>
    <rPh sb="2" eb="4">
      <t>カントク</t>
    </rPh>
    <rPh sb="4" eb="5">
      <t>ショク</t>
    </rPh>
    <phoneticPr fontId="2"/>
  </si>
  <si>
    <t>3.監督職員（高松）</t>
    <rPh sb="4" eb="5">
      <t>ショク</t>
    </rPh>
    <rPh sb="7" eb="9">
      <t>タカマツ</t>
    </rPh>
    <phoneticPr fontId="2"/>
  </si>
  <si>
    <t>関係業者</t>
  </si>
  <si>
    <t>平成　　　年　　　月　　　日</t>
    <rPh sb="0" eb="2">
      <t>ヘイセイ</t>
    </rPh>
    <phoneticPr fontId="9"/>
  </si>
  <si>
    <t>発生材が生じたので報告します。</t>
    <rPh sb="0" eb="3">
      <t>ハッセイザイ</t>
    </rPh>
    <phoneticPr fontId="2"/>
  </si>
  <si>
    <t>を下記のとおり変更したので、別紙経歴書を添え、工事請負契約基準第１０に基づき通知します。</t>
    <rPh sb="1" eb="3">
      <t>カキ</t>
    </rPh>
    <rPh sb="23" eb="25">
      <t>コウジ</t>
    </rPh>
    <rPh sb="25" eb="27">
      <t>ウケオイ</t>
    </rPh>
    <rPh sb="29" eb="31">
      <t>キジュン</t>
    </rPh>
    <rPh sb="35" eb="36">
      <t>モト</t>
    </rPh>
    <phoneticPr fontId="9"/>
  </si>
  <si>
    <t>新現場代理人等氏名</t>
    <rPh sb="6" eb="7">
      <t>ナド</t>
    </rPh>
    <phoneticPr fontId="9"/>
  </si>
  <si>
    <t>旧現場代理人等氏名</t>
    <phoneticPr fontId="9"/>
  </si>
  <si>
    <t>変　 更　 事 　由</t>
    <phoneticPr fontId="9"/>
  </si>
  <si>
    <t>２．</t>
    <phoneticPr fontId="24"/>
  </si>
  <si>
    <t>３．</t>
    <phoneticPr fontId="24"/>
  </si>
  <si>
    <t>４．</t>
    <phoneticPr fontId="24"/>
  </si>
  <si>
    <t>国立学校工事契約事務必携
（平成14年版）掲載ページ</t>
    <rPh sb="0" eb="2">
      <t>コクリツ</t>
    </rPh>
    <rPh sb="2" eb="4">
      <t>ガッコウ</t>
    </rPh>
    <rPh sb="4" eb="6">
      <t>コウジ</t>
    </rPh>
    <rPh sb="6" eb="8">
      <t>ケイヤク</t>
    </rPh>
    <rPh sb="8" eb="10">
      <t>ジム</t>
    </rPh>
    <rPh sb="10" eb="12">
      <t>ヒッケイ</t>
    </rPh>
    <rPh sb="14" eb="16">
      <t>ヘイセイ</t>
    </rPh>
    <rPh sb="18" eb="20">
      <t>ネンバン</t>
    </rPh>
    <rPh sb="21" eb="23">
      <t>ケイサイ</t>
    </rPh>
    <phoneticPr fontId="2"/>
  </si>
  <si>
    <t>公共建築工事標準書式番号</t>
    <rPh sb="0" eb="2">
      <t>コウキョウ</t>
    </rPh>
    <rPh sb="2" eb="4">
      <t>ケンチク</t>
    </rPh>
    <rPh sb="4" eb="6">
      <t>コウジ</t>
    </rPh>
    <rPh sb="6" eb="8">
      <t>ヒョウジュン</t>
    </rPh>
    <rPh sb="8" eb="10">
      <t>ショシキ</t>
    </rPh>
    <rPh sb="10" eb="12">
      <t>バンゴウ</t>
    </rPh>
    <phoneticPr fontId="2"/>
  </si>
  <si>
    <t>Ｐ．３４８
（内訳書は任意書式）</t>
    <rPh sb="7" eb="10">
      <t>ウチワケショ</t>
    </rPh>
    <rPh sb="11" eb="13">
      <t>ニンイ</t>
    </rPh>
    <rPh sb="13" eb="15">
      <t>ショシキ</t>
    </rPh>
    <phoneticPr fontId="2"/>
  </si>
  <si>
    <t>Ｐ．３５０，Ｐ．３５１
Ｐ．３５２</t>
    <phoneticPr fontId="2"/>
  </si>
  <si>
    <t>Ｐ．３５８</t>
    <phoneticPr fontId="2"/>
  </si>
  <si>
    <t>任意書式</t>
    <rPh sb="0" eb="2">
      <t>ニンイ</t>
    </rPh>
    <rPh sb="2" eb="4">
      <t>ショシキ</t>
    </rPh>
    <phoneticPr fontId="2"/>
  </si>
  <si>
    <t>様式－１（１）</t>
    <rPh sb="0" eb="2">
      <t>ヨウシキ</t>
    </rPh>
    <phoneticPr fontId="2"/>
  </si>
  <si>
    <t>様式－５</t>
    <rPh sb="0" eb="2">
      <t>ヨウシキ</t>
    </rPh>
    <phoneticPr fontId="2"/>
  </si>
  <si>
    <t>様式－７</t>
    <rPh sb="0" eb="2">
      <t>ヨウシキ</t>
    </rPh>
    <phoneticPr fontId="2"/>
  </si>
  <si>
    <t>Ｐ．１３４５</t>
    <phoneticPr fontId="2"/>
  </si>
  <si>
    <t>Ｐ．１３４６</t>
    <phoneticPr fontId="2"/>
  </si>
  <si>
    <t>Ｐ．１３４７</t>
    <phoneticPr fontId="2"/>
  </si>
  <si>
    <t>様式－１２</t>
    <rPh sb="0" eb="2">
      <t>ヨウシキ</t>
    </rPh>
    <phoneticPr fontId="2"/>
  </si>
  <si>
    <t>様式－１１</t>
    <rPh sb="0" eb="2">
      <t>ヨウシキ</t>
    </rPh>
    <phoneticPr fontId="2"/>
  </si>
  <si>
    <t>様式－２</t>
    <rPh sb="0" eb="2">
      <t>ヨウシキ</t>
    </rPh>
    <phoneticPr fontId="2"/>
  </si>
  <si>
    <t>様式－４</t>
    <rPh sb="0" eb="2">
      <t>ヨウシキ</t>
    </rPh>
    <phoneticPr fontId="2"/>
  </si>
  <si>
    <t>様式－３</t>
    <rPh sb="0" eb="2">
      <t>ヨウシキ</t>
    </rPh>
    <phoneticPr fontId="2"/>
  </si>
  <si>
    <t>様式－６</t>
    <rPh sb="0" eb="2">
      <t>ヨウシキ</t>
    </rPh>
    <phoneticPr fontId="2"/>
  </si>
  <si>
    <t>様式－８</t>
    <rPh sb="0" eb="2">
      <t>ヨウシキ</t>
    </rPh>
    <phoneticPr fontId="2"/>
  </si>
  <si>
    <t>様式－９</t>
    <rPh sb="0" eb="2">
      <t>ヨウシキ</t>
    </rPh>
    <phoneticPr fontId="2"/>
  </si>
  <si>
    <t>様式－１３</t>
    <rPh sb="0" eb="2">
      <t>ヨウシキ</t>
    </rPh>
    <phoneticPr fontId="2"/>
  </si>
  <si>
    <t>様式-17(1)～17(2)</t>
    <rPh sb="0" eb="2">
      <t>ヨウシキ</t>
    </rPh>
    <phoneticPr fontId="2"/>
  </si>
  <si>
    <t>様式－１４</t>
    <rPh sb="0" eb="2">
      <t>ヨウシキ</t>
    </rPh>
    <phoneticPr fontId="2"/>
  </si>
  <si>
    <t>様式－１５</t>
    <rPh sb="0" eb="2">
      <t>ヨウシキ</t>
    </rPh>
    <phoneticPr fontId="2"/>
  </si>
  <si>
    <t>様式－１６</t>
    <rPh sb="0" eb="2">
      <t>ヨウシキ</t>
    </rPh>
    <phoneticPr fontId="2"/>
  </si>
  <si>
    <t>様式－２１</t>
    <rPh sb="0" eb="2">
      <t>ヨウシキ</t>
    </rPh>
    <phoneticPr fontId="2"/>
  </si>
  <si>
    <t>様式－２４</t>
    <rPh sb="0" eb="2">
      <t>ヨウシキ</t>
    </rPh>
    <phoneticPr fontId="2"/>
  </si>
  <si>
    <t>様式－２２</t>
    <rPh sb="0" eb="2">
      <t>ヨウシキ</t>
    </rPh>
    <phoneticPr fontId="2"/>
  </si>
  <si>
    <t>様式－２３</t>
    <rPh sb="0" eb="2">
      <t>ヨウシキ</t>
    </rPh>
    <phoneticPr fontId="2"/>
  </si>
  <si>
    <t>様式－２５</t>
    <rPh sb="0" eb="2">
      <t>ヨウシキ</t>
    </rPh>
    <phoneticPr fontId="2"/>
  </si>
  <si>
    <t>様式－２６</t>
    <rPh sb="0" eb="2">
      <t>ヨウシキ</t>
    </rPh>
    <phoneticPr fontId="2"/>
  </si>
  <si>
    <t>様式－２７</t>
    <rPh sb="0" eb="2">
      <t>ヨウシキ</t>
    </rPh>
    <phoneticPr fontId="2"/>
  </si>
  <si>
    <t>様式－２８</t>
    <rPh sb="0" eb="2">
      <t>ヨウシキ</t>
    </rPh>
    <phoneticPr fontId="2"/>
  </si>
  <si>
    <t>様式－２０</t>
    <rPh sb="0" eb="2">
      <t>ヨウシキ</t>
    </rPh>
    <phoneticPr fontId="2"/>
  </si>
  <si>
    <t>様式－１９</t>
    <rPh sb="0" eb="2">
      <t>ヨウシキ</t>
    </rPh>
    <phoneticPr fontId="2"/>
  </si>
  <si>
    <t>Ｐ．１３９９</t>
    <phoneticPr fontId="2"/>
  </si>
  <si>
    <t>Ｐ．１３９７</t>
    <phoneticPr fontId="2"/>
  </si>
  <si>
    <t>目　　次</t>
    <rPh sb="0" eb="1">
      <t>メ</t>
    </rPh>
    <rPh sb="3" eb="4">
      <t>ツギ</t>
    </rPh>
    <phoneticPr fontId="2"/>
  </si>
  <si>
    <t>※このファイルを使用するに当たって</t>
    <rPh sb="8" eb="10">
      <t>シヨウ</t>
    </rPh>
    <rPh sb="13" eb="14">
      <t>ア</t>
    </rPh>
    <phoneticPr fontId="2"/>
  </si>
  <si>
    <t>ここの数字を「工事名」部分の数字に変える</t>
    <rPh sb="3" eb="5">
      <t>スウジ</t>
    </rPh>
    <rPh sb="7" eb="9">
      <t>コウジ</t>
    </rPh>
    <rPh sb="9" eb="10">
      <t>メイ</t>
    </rPh>
    <rPh sb="11" eb="13">
      <t>ブブン</t>
    </rPh>
    <rPh sb="14" eb="16">
      <t>スウジ</t>
    </rPh>
    <rPh sb="17" eb="18">
      <t>カ</t>
    </rPh>
    <phoneticPr fontId="2"/>
  </si>
  <si>
    <t>　１．書式は基本的に、文部科学省書式及び公共建築工事標準書式を元に作成しており、書式がないものを「任意書式」とし</t>
    <rPh sb="3" eb="5">
      <t>ショシキ</t>
    </rPh>
    <rPh sb="6" eb="9">
      <t>キホンテキ</t>
    </rPh>
    <rPh sb="11" eb="16">
      <t>モンブカガクショウ</t>
    </rPh>
    <rPh sb="16" eb="18">
      <t>ショシキ</t>
    </rPh>
    <rPh sb="18" eb="19">
      <t>オヨ</t>
    </rPh>
    <rPh sb="20" eb="22">
      <t>コウキョウ</t>
    </rPh>
    <rPh sb="22" eb="24">
      <t>ケンチク</t>
    </rPh>
    <rPh sb="24" eb="26">
      <t>コウジ</t>
    </rPh>
    <rPh sb="26" eb="28">
      <t>ヒョウジュン</t>
    </rPh>
    <rPh sb="28" eb="30">
      <t>ショシキ</t>
    </rPh>
    <rPh sb="31" eb="32">
      <t>モト</t>
    </rPh>
    <rPh sb="33" eb="35">
      <t>サクセイ</t>
    </rPh>
    <rPh sb="40" eb="42">
      <t>ショシキ</t>
    </rPh>
    <rPh sb="49" eb="51">
      <t>ニンイ</t>
    </rPh>
    <rPh sb="51" eb="53">
      <t>ショシキ</t>
    </rPh>
    <phoneticPr fontId="2"/>
  </si>
  <si>
    <t>　　　そちらを使用して頂いてかまいません。</t>
    <rPh sb="7" eb="9">
      <t>シヨウ</t>
    </rPh>
    <rPh sb="11" eb="12">
      <t>イタダ</t>
    </rPh>
    <phoneticPr fontId="2"/>
  </si>
  <si>
    <t>　３．目次の青色にて表示している文字にはリンクが張ってあり、クリックすると該当シートへジャンプします。</t>
    <rPh sb="3" eb="5">
      <t>モクジ</t>
    </rPh>
    <rPh sb="6" eb="8">
      <t>アオイロ</t>
    </rPh>
    <rPh sb="10" eb="12">
      <t>ヒョウジ</t>
    </rPh>
    <rPh sb="16" eb="18">
      <t>モジ</t>
    </rPh>
    <rPh sb="24" eb="25">
      <t>ハ</t>
    </rPh>
    <rPh sb="37" eb="39">
      <t>ガイトウ</t>
    </rPh>
    <phoneticPr fontId="2"/>
  </si>
  <si>
    <t>番号</t>
    <rPh sb="0" eb="2">
      <t>バンゴウ</t>
    </rPh>
    <phoneticPr fontId="2"/>
  </si>
  <si>
    <t>項目</t>
    <rPh sb="0" eb="2">
      <t>コウモク</t>
    </rPh>
    <phoneticPr fontId="2"/>
  </si>
  <si>
    <t>書式番号</t>
    <rPh sb="0" eb="2">
      <t>ショシキ</t>
    </rPh>
    <rPh sb="2" eb="4">
      <t>バンゴウ</t>
    </rPh>
    <phoneticPr fontId="2"/>
  </si>
  <si>
    <t>種類</t>
    <rPh sb="0" eb="2">
      <t>シュルイ</t>
    </rPh>
    <phoneticPr fontId="2"/>
  </si>
  <si>
    <t>工事費内訳明細書</t>
    <rPh sb="0" eb="3">
      <t>コウジヒ</t>
    </rPh>
    <rPh sb="3" eb="5">
      <t>ウチワケ</t>
    </rPh>
    <rPh sb="5" eb="8">
      <t>メイサイショ</t>
    </rPh>
    <phoneticPr fontId="2"/>
  </si>
  <si>
    <t>工程表（契約用）</t>
    <rPh sb="0" eb="3">
      <t>コウテイヒョウ</t>
    </rPh>
    <rPh sb="4" eb="6">
      <t>ケイヤク</t>
    </rPh>
    <rPh sb="6" eb="7">
      <t>ヨウ</t>
    </rPh>
    <phoneticPr fontId="2"/>
  </si>
  <si>
    <t>銀行振込依頼書</t>
    <rPh sb="0" eb="2">
      <t>ギンコウ</t>
    </rPh>
    <rPh sb="2" eb="4">
      <t>フリコミ</t>
    </rPh>
    <rPh sb="4" eb="7">
      <t>イライショ</t>
    </rPh>
    <phoneticPr fontId="2"/>
  </si>
  <si>
    <t>工事実績情報登録報告書</t>
    <rPh sb="0" eb="2">
      <t>コウジ</t>
    </rPh>
    <rPh sb="2" eb="4">
      <t>ジッセキ</t>
    </rPh>
    <rPh sb="4" eb="6">
      <t>ジョウホウ</t>
    </rPh>
    <rPh sb="6" eb="8">
      <t>トウロク</t>
    </rPh>
    <rPh sb="8" eb="11">
      <t>ホウコクショ</t>
    </rPh>
    <phoneticPr fontId="2"/>
  </si>
  <si>
    <t>課税事業者届書</t>
    <rPh sb="0" eb="2">
      <t>カゼイ</t>
    </rPh>
    <rPh sb="2" eb="5">
      <t>ジギョウシャ</t>
    </rPh>
    <rPh sb="5" eb="6">
      <t>トド</t>
    </rPh>
    <rPh sb="6" eb="7">
      <t>ショ</t>
    </rPh>
    <phoneticPr fontId="2"/>
  </si>
  <si>
    <t>工事用地使用許可願</t>
    <rPh sb="0" eb="2">
      <t>コウジ</t>
    </rPh>
    <rPh sb="2" eb="4">
      <t>ヨウチ</t>
    </rPh>
    <rPh sb="4" eb="6">
      <t>シヨウ</t>
    </rPh>
    <rPh sb="6" eb="8">
      <t>キョカ</t>
    </rPh>
    <rPh sb="8" eb="9">
      <t>ネガイ</t>
    </rPh>
    <phoneticPr fontId="2"/>
  </si>
  <si>
    <t>仮設物設置許可願</t>
    <rPh sb="0" eb="2">
      <t>カセツ</t>
    </rPh>
    <rPh sb="2" eb="3">
      <t>ブツ</t>
    </rPh>
    <rPh sb="3" eb="5">
      <t>セッチ</t>
    </rPh>
    <rPh sb="5" eb="7">
      <t>キョカ</t>
    </rPh>
    <rPh sb="7" eb="8">
      <t>ネガイ</t>
    </rPh>
    <phoneticPr fontId="2"/>
  </si>
  <si>
    <t>上（下）水道使用許可願</t>
    <rPh sb="0" eb="1">
      <t>ウエ</t>
    </rPh>
    <rPh sb="2" eb="3">
      <t>シタ</t>
    </rPh>
    <rPh sb="4" eb="6">
      <t>スイドウ</t>
    </rPh>
    <rPh sb="6" eb="8">
      <t>シヨウ</t>
    </rPh>
    <rPh sb="8" eb="10">
      <t>キョカ</t>
    </rPh>
    <rPh sb="10" eb="11">
      <t>ネガイ</t>
    </rPh>
    <phoneticPr fontId="2"/>
  </si>
  <si>
    <t>電力使用許可願</t>
    <rPh sb="0" eb="2">
      <t>デンリョク</t>
    </rPh>
    <rPh sb="2" eb="4">
      <t>シヨウ</t>
    </rPh>
    <rPh sb="4" eb="6">
      <t>キョカ</t>
    </rPh>
    <rPh sb="6" eb="7">
      <t>ネガイ</t>
    </rPh>
    <phoneticPr fontId="2"/>
  </si>
  <si>
    <t>工事用電力保安責任者通知書</t>
    <rPh sb="0" eb="3">
      <t>コウジヨウ</t>
    </rPh>
    <rPh sb="3" eb="5">
      <t>デンリョク</t>
    </rPh>
    <rPh sb="5" eb="7">
      <t>ホアン</t>
    </rPh>
    <rPh sb="7" eb="10">
      <t>セキニンシャ</t>
    </rPh>
    <rPh sb="10" eb="13">
      <t>ツウチショ</t>
    </rPh>
    <phoneticPr fontId="2"/>
  </si>
  <si>
    <t>建設業退職金共済制度の掛金収納書</t>
    <rPh sb="0" eb="3">
      <t>ケンセツギョウ</t>
    </rPh>
    <rPh sb="3" eb="6">
      <t>タイショクキン</t>
    </rPh>
    <rPh sb="6" eb="8">
      <t>キョウサイ</t>
    </rPh>
    <rPh sb="8" eb="10">
      <t>セイド</t>
    </rPh>
    <rPh sb="11" eb="13">
      <t>カケキン</t>
    </rPh>
    <rPh sb="13" eb="15">
      <t>シュウノウ</t>
    </rPh>
    <rPh sb="15" eb="16">
      <t>ショ</t>
    </rPh>
    <phoneticPr fontId="2"/>
  </si>
  <si>
    <t>変更届</t>
    <rPh sb="0" eb="2">
      <t>ヘンコウ</t>
    </rPh>
    <rPh sb="2" eb="3">
      <t>トド</t>
    </rPh>
    <phoneticPr fontId="2"/>
  </si>
  <si>
    <t>現場代理人等変更通知書</t>
    <rPh sb="0" eb="2">
      <t>ゲンバ</t>
    </rPh>
    <rPh sb="2" eb="5">
      <t>ダイリニン</t>
    </rPh>
    <rPh sb="5" eb="6">
      <t>トウ</t>
    </rPh>
    <rPh sb="6" eb="8">
      <t>ヘンコウ</t>
    </rPh>
    <rPh sb="8" eb="11">
      <t>ツウチショ</t>
    </rPh>
    <phoneticPr fontId="2"/>
  </si>
  <si>
    <t>天災その他不可抗力による損害通知書</t>
    <rPh sb="0" eb="2">
      <t>テンサイ</t>
    </rPh>
    <rPh sb="4" eb="5">
      <t>タ</t>
    </rPh>
    <rPh sb="5" eb="9">
      <t>フカコウリョク</t>
    </rPh>
    <rPh sb="12" eb="14">
      <t>ソンガイ</t>
    </rPh>
    <rPh sb="14" eb="17">
      <t>ツウチショ</t>
    </rPh>
    <phoneticPr fontId="2"/>
  </si>
  <si>
    <t>工期延長願</t>
    <rPh sb="0" eb="2">
      <t>コウキ</t>
    </rPh>
    <rPh sb="2" eb="4">
      <t>エンチョウ</t>
    </rPh>
    <rPh sb="4" eb="5">
      <t>ネガイ</t>
    </rPh>
    <phoneticPr fontId="2"/>
  </si>
  <si>
    <t>現場休止届</t>
    <rPh sb="0" eb="2">
      <t>ゲンバ</t>
    </rPh>
    <rPh sb="2" eb="4">
      <t>キュウシ</t>
    </rPh>
    <rPh sb="4" eb="5">
      <t>トド</t>
    </rPh>
    <phoneticPr fontId="2"/>
  </si>
  <si>
    <t>3-6</t>
  </si>
  <si>
    <t>3-7</t>
  </si>
  <si>
    <t>3-8</t>
  </si>
  <si>
    <t>3-9</t>
  </si>
  <si>
    <t>完成通知書</t>
    <rPh sb="0" eb="2">
      <t>カンセイ</t>
    </rPh>
    <rPh sb="2" eb="5">
      <t>ツウチショ</t>
    </rPh>
    <phoneticPr fontId="2"/>
  </si>
  <si>
    <t>修補完了報告書</t>
    <rPh sb="0" eb="2">
      <t>シュウホ</t>
    </rPh>
    <rPh sb="2" eb="4">
      <t>カンリョウ</t>
    </rPh>
    <rPh sb="4" eb="7">
      <t>ホウコクショ</t>
    </rPh>
    <phoneticPr fontId="2"/>
  </si>
  <si>
    <t>引渡書</t>
    <rPh sb="0" eb="2">
      <t>ヒキワタシ</t>
    </rPh>
    <rPh sb="2" eb="3">
      <t>ショ</t>
    </rPh>
    <phoneticPr fontId="2"/>
  </si>
  <si>
    <t>最終回払請求書</t>
    <rPh sb="0" eb="3">
      <t>サイシュウカイ</t>
    </rPh>
    <rPh sb="3" eb="4">
      <t>ハラ</t>
    </rPh>
    <rPh sb="4" eb="7">
      <t>セイキュウショ</t>
    </rPh>
    <phoneticPr fontId="2"/>
  </si>
  <si>
    <t>予備品等引渡通知書</t>
    <rPh sb="0" eb="2">
      <t>ヨビ</t>
    </rPh>
    <rPh sb="2" eb="3">
      <t>ヒン</t>
    </rPh>
    <rPh sb="3" eb="4">
      <t>トウ</t>
    </rPh>
    <rPh sb="4" eb="6">
      <t>ヒキワタシ</t>
    </rPh>
    <rPh sb="6" eb="9">
      <t>ツウチショ</t>
    </rPh>
    <phoneticPr fontId="2"/>
  </si>
  <si>
    <t>是正等の措置請求書</t>
    <rPh sb="0" eb="2">
      <t>ゼセイ</t>
    </rPh>
    <rPh sb="2" eb="3">
      <t>トウ</t>
    </rPh>
    <rPh sb="4" eb="6">
      <t>ソチ</t>
    </rPh>
    <rPh sb="6" eb="9">
      <t>セイキュウショ</t>
    </rPh>
    <phoneticPr fontId="2"/>
  </si>
  <si>
    <t>指定部分引渡書</t>
    <rPh sb="0" eb="2">
      <t>シテイ</t>
    </rPh>
    <rPh sb="2" eb="4">
      <t>ブブン</t>
    </rPh>
    <rPh sb="4" eb="7">
      <t>ヒキワタシショ</t>
    </rPh>
    <phoneticPr fontId="2"/>
  </si>
  <si>
    <t>指定部分完成通知書</t>
    <rPh sb="0" eb="2">
      <t>シテイ</t>
    </rPh>
    <rPh sb="2" eb="4">
      <t>ブブン</t>
    </rPh>
    <rPh sb="4" eb="6">
      <t>カンセイ</t>
    </rPh>
    <rPh sb="6" eb="9">
      <t>ツウチショ</t>
    </rPh>
    <phoneticPr fontId="2"/>
  </si>
  <si>
    <t>請負工事既済部分検査請求書</t>
    <rPh sb="0" eb="2">
      <t>ウケオイ</t>
    </rPh>
    <rPh sb="2" eb="4">
      <t>コウジ</t>
    </rPh>
    <rPh sb="4" eb="6">
      <t>キサイ</t>
    </rPh>
    <rPh sb="6" eb="8">
      <t>ブブン</t>
    </rPh>
    <rPh sb="8" eb="10">
      <t>ケンサ</t>
    </rPh>
    <rPh sb="10" eb="13">
      <t>セイキュウショ</t>
    </rPh>
    <phoneticPr fontId="2"/>
  </si>
  <si>
    <t>3-10</t>
  </si>
  <si>
    <t>4-3</t>
  </si>
  <si>
    <t>4-4</t>
  </si>
  <si>
    <t>工事連絡書</t>
    <rPh sb="0" eb="2">
      <t>コウジ</t>
    </rPh>
    <rPh sb="2" eb="5">
      <t>レンラクショ</t>
    </rPh>
    <phoneticPr fontId="2"/>
  </si>
  <si>
    <t>発注者用</t>
    <rPh sb="0" eb="3">
      <t>ハッチュウシャ</t>
    </rPh>
    <rPh sb="3" eb="4">
      <t>ヨウ</t>
    </rPh>
    <phoneticPr fontId="2"/>
  </si>
  <si>
    <t>発注者１</t>
    <rPh sb="0" eb="3">
      <t>ハッチュウシャ</t>
    </rPh>
    <phoneticPr fontId="2"/>
  </si>
  <si>
    <t>検査調書</t>
    <rPh sb="0" eb="2">
      <t>ケンサ</t>
    </rPh>
    <rPh sb="2" eb="4">
      <t>チョウショ</t>
    </rPh>
    <phoneticPr fontId="2"/>
  </si>
  <si>
    <t>発注者２</t>
    <rPh sb="0" eb="3">
      <t>ハッチュウシャ</t>
    </rPh>
    <phoneticPr fontId="2"/>
  </si>
  <si>
    <t>完成結果通知書</t>
    <rPh sb="0" eb="2">
      <t>カンセイ</t>
    </rPh>
    <rPh sb="2" eb="4">
      <t>ケッカ</t>
    </rPh>
    <rPh sb="4" eb="7">
      <t>ツウチショ</t>
    </rPh>
    <phoneticPr fontId="2"/>
  </si>
  <si>
    <t>独立行政法人国立高等専門学校機構</t>
    <rPh sb="0" eb="2">
      <t>ドクリツ</t>
    </rPh>
    <rPh sb="2" eb="4">
      <t>ギョウセイ</t>
    </rPh>
    <rPh sb="4" eb="6">
      <t>ホウジン</t>
    </rPh>
    <rPh sb="6" eb="8">
      <t>コクリツ</t>
    </rPh>
    <rPh sb="8" eb="10">
      <t>コウトウ</t>
    </rPh>
    <rPh sb="10" eb="12">
      <t>センモン</t>
    </rPh>
    <rPh sb="12" eb="14">
      <t>ガッコウ</t>
    </rPh>
    <rPh sb="14" eb="16">
      <t>キコウ</t>
    </rPh>
    <phoneticPr fontId="2"/>
  </si>
  <si>
    <t>完成社内検査報告書</t>
    <rPh sb="0" eb="2">
      <t>カンセイ</t>
    </rPh>
    <rPh sb="2" eb="4">
      <t>シャナイ</t>
    </rPh>
    <rPh sb="4" eb="6">
      <t>ケンサ</t>
    </rPh>
    <rPh sb="6" eb="9">
      <t>ホウコクショ</t>
    </rPh>
    <phoneticPr fontId="2"/>
  </si>
  <si>
    <t>完成社内検査手直し完了報告書</t>
    <rPh sb="0" eb="2">
      <t>カンセイ</t>
    </rPh>
    <rPh sb="2" eb="4">
      <t>シャナイ</t>
    </rPh>
    <rPh sb="4" eb="6">
      <t>ケンサ</t>
    </rPh>
    <rPh sb="6" eb="8">
      <t>テナオ</t>
    </rPh>
    <rPh sb="9" eb="11">
      <t>カンリョウ</t>
    </rPh>
    <rPh sb="11" eb="14">
      <t>ホウコクショ</t>
    </rPh>
    <phoneticPr fontId="2"/>
  </si>
  <si>
    <t>完成下検査報告書</t>
    <rPh sb="0" eb="2">
      <t>カンセイ</t>
    </rPh>
    <rPh sb="2" eb="3">
      <t>シタ</t>
    </rPh>
    <rPh sb="3" eb="5">
      <t>ケンサ</t>
    </rPh>
    <rPh sb="5" eb="8">
      <t>ホウコクショ</t>
    </rPh>
    <phoneticPr fontId="2"/>
  </si>
  <si>
    <t>完成下検査手直し完了報告書</t>
    <rPh sb="0" eb="2">
      <t>カンセイ</t>
    </rPh>
    <rPh sb="2" eb="3">
      <t>シタ</t>
    </rPh>
    <rPh sb="3" eb="5">
      <t>ケンサ</t>
    </rPh>
    <rPh sb="5" eb="7">
      <t>テナオ</t>
    </rPh>
    <rPh sb="8" eb="10">
      <t>カンリョウ</t>
    </rPh>
    <rPh sb="10" eb="13">
      <t>ホウコクショ</t>
    </rPh>
    <phoneticPr fontId="2"/>
  </si>
  <si>
    <t>４．　　　工事名</t>
    <rPh sb="5" eb="8">
      <t>コウジメイ</t>
    </rPh>
    <phoneticPr fontId="2"/>
  </si>
  <si>
    <t>　住所</t>
    <phoneticPr fontId="2"/>
  </si>
  <si>
    <t>　氏名</t>
    <phoneticPr fontId="2"/>
  </si>
  <si>
    <t>　住　 所</t>
    <phoneticPr fontId="2"/>
  </si>
  <si>
    <t>　氏　 名</t>
    <phoneticPr fontId="2"/>
  </si>
  <si>
    <t>　　　　　　　　　　　　　　　　</t>
  </si>
  <si>
    <t>自　 平成　　年　　月　　日</t>
  </si>
  <si>
    <t>至   平成　　年　　月　　日</t>
  </si>
  <si>
    <t>記</t>
    <phoneticPr fontId="2"/>
  </si>
  <si>
    <t>課　税　期　間</t>
    <phoneticPr fontId="2"/>
  </si>
  <si>
    <t>　住所</t>
    <phoneticPr fontId="2"/>
  </si>
  <si>
    <t>振込銀行名</t>
    <phoneticPr fontId="2"/>
  </si>
  <si>
    <t>銀行</t>
    <phoneticPr fontId="2"/>
  </si>
  <si>
    <t>店</t>
    <phoneticPr fontId="2"/>
  </si>
  <si>
    <t>預金種類</t>
    <phoneticPr fontId="2"/>
  </si>
  <si>
    <t>当座  ・ 普通　　</t>
    <phoneticPr fontId="2"/>
  </si>
  <si>
    <t>フ  リ  ガ  ナ</t>
    <phoneticPr fontId="2"/>
  </si>
  <si>
    <t>口 座 名</t>
    <phoneticPr fontId="2"/>
  </si>
  <si>
    <t>そ の 他</t>
    <phoneticPr fontId="2"/>
  </si>
  <si>
    <t>注）　１．「口座名」は必ず契約書に記名押印した者の名義となっている口座にしてください。</t>
    <phoneticPr fontId="2"/>
  </si>
  <si>
    <t>請負者 住所</t>
    <rPh sb="0" eb="2">
      <t>ウケオイ</t>
    </rPh>
    <rPh sb="2" eb="3">
      <t>シャ</t>
    </rPh>
    <rPh sb="4" eb="6">
      <t>ジュウショ</t>
    </rPh>
    <phoneticPr fontId="2"/>
  </si>
  <si>
    <t>代表者名</t>
    <rPh sb="0" eb="3">
      <t>ダイヒョウシャ</t>
    </rPh>
    <rPh sb="3" eb="4">
      <t>メイ</t>
    </rPh>
    <phoneticPr fontId="2"/>
  </si>
  <si>
    <t>　総括工程表</t>
    <rPh sb="1" eb="3">
      <t>ソウカツ</t>
    </rPh>
    <rPh sb="3" eb="6">
      <t>コウテイヒョウ</t>
    </rPh>
    <phoneticPr fontId="38"/>
  </si>
  <si>
    <t>　内訳工程表</t>
    <rPh sb="1" eb="3">
      <t>ウチワケ</t>
    </rPh>
    <rPh sb="3" eb="6">
      <t>コウテイヒョウ</t>
    </rPh>
    <phoneticPr fontId="38"/>
  </si>
  <si>
    <t>工事場所</t>
    <rPh sb="0" eb="2">
      <t>コウジ</t>
    </rPh>
    <rPh sb="2" eb="4">
      <t>バショ</t>
    </rPh>
    <phoneticPr fontId="2"/>
  </si>
  <si>
    <t xml:space="preserve">  氏 名</t>
    <phoneticPr fontId="28"/>
  </si>
  <si>
    <t>請求先</t>
    <rPh sb="0" eb="2">
      <t>セイキュウ</t>
    </rPh>
    <rPh sb="2" eb="3">
      <t>サキ</t>
    </rPh>
    <phoneticPr fontId="2"/>
  </si>
  <si>
    <t>発注者　契約担当役</t>
    <rPh sb="0" eb="3">
      <t>ハッチュウシャ</t>
    </rPh>
    <rPh sb="4" eb="6">
      <t>ケイヤク</t>
    </rPh>
    <rPh sb="6" eb="8">
      <t>タントウ</t>
    </rPh>
    <rPh sb="8" eb="9">
      <t>ヤク</t>
    </rPh>
    <phoneticPr fontId="2"/>
  </si>
  <si>
    <t>工事用地等</t>
    <rPh sb="0" eb="2">
      <t>コウジ</t>
    </rPh>
    <rPh sb="2" eb="4">
      <t>ヨウチ</t>
    </rPh>
    <rPh sb="4" eb="5">
      <t>トウ</t>
    </rPh>
    <phoneticPr fontId="2"/>
  </si>
  <si>
    <t>主任監督職員</t>
    <rPh sb="0" eb="2">
      <t>シュニン</t>
    </rPh>
    <rPh sb="2" eb="4">
      <t>カントク</t>
    </rPh>
    <rPh sb="4" eb="6">
      <t>ショクイン</t>
    </rPh>
    <phoneticPr fontId="2"/>
  </si>
  <si>
    <t>発注者ＤＡＴＡ</t>
    <rPh sb="0" eb="3">
      <t>ハッチュウシャ</t>
    </rPh>
    <phoneticPr fontId="2"/>
  </si>
  <si>
    <t>請負者ＤＡＴＡ</t>
    <rPh sb="0" eb="3">
      <t>ウケオイシャ</t>
    </rPh>
    <phoneticPr fontId="2"/>
  </si>
  <si>
    <t>注意</t>
    <rPh sb="0" eb="2">
      <t>チュウイ</t>
    </rPh>
    <phoneticPr fontId="2"/>
  </si>
  <si>
    <t>↓↓↓↓↓↓</t>
    <phoneticPr fontId="2"/>
  </si>
  <si>
    <t>検査職員</t>
    <rPh sb="0" eb="2">
      <t>ケンサ</t>
    </rPh>
    <rPh sb="2" eb="4">
      <t>ショクイン</t>
    </rPh>
    <phoneticPr fontId="2"/>
  </si>
  <si>
    <t>　　　工事名</t>
    <rPh sb="3" eb="6">
      <t>コウジメイ</t>
    </rPh>
    <phoneticPr fontId="2"/>
  </si>
  <si>
    <t>契約日</t>
    <rPh sb="0" eb="3">
      <t>ケイヤクビ</t>
    </rPh>
    <phoneticPr fontId="2"/>
  </si>
  <si>
    <t>着工日</t>
    <rPh sb="0" eb="3">
      <t>チャッコウビ</t>
    </rPh>
    <phoneticPr fontId="2"/>
  </si>
  <si>
    <t>完成検査日</t>
    <rPh sb="0" eb="2">
      <t>カンセイ</t>
    </rPh>
    <rPh sb="2" eb="5">
      <t>ケンサビ</t>
    </rPh>
    <phoneticPr fontId="2"/>
  </si>
  <si>
    <t>←検査した日</t>
    <rPh sb="1" eb="3">
      <t>ケンサ</t>
    </rPh>
    <rPh sb="5" eb="6">
      <t>ヒ</t>
    </rPh>
    <phoneticPr fontId="2"/>
  </si>
  <si>
    <t>完成検査結果通知日</t>
    <rPh sb="0" eb="2">
      <t>カンセイ</t>
    </rPh>
    <rPh sb="2" eb="4">
      <t>ケンサ</t>
    </rPh>
    <rPh sb="4" eb="6">
      <t>ケッカ</t>
    </rPh>
    <rPh sb="6" eb="9">
      <t>ツウチビ</t>
    </rPh>
    <phoneticPr fontId="2"/>
  </si>
  <si>
    <t>←本検査完了を請負者へ通知した日及び検査調書日</t>
    <rPh sb="1" eb="2">
      <t>ホン</t>
    </rPh>
    <rPh sb="2" eb="4">
      <t>ケンサ</t>
    </rPh>
    <rPh sb="4" eb="6">
      <t>カンリョウ</t>
    </rPh>
    <rPh sb="7" eb="10">
      <t>ウケオイシャ</t>
    </rPh>
    <rPh sb="11" eb="13">
      <t>ツウチ</t>
    </rPh>
    <rPh sb="15" eb="16">
      <t>ヒ</t>
    </rPh>
    <rPh sb="16" eb="17">
      <t>オヨ</t>
    </rPh>
    <rPh sb="18" eb="20">
      <t>ケンサ</t>
    </rPh>
    <rPh sb="20" eb="22">
      <t>チョウショ</t>
    </rPh>
    <rPh sb="22" eb="23">
      <t>ヒ</t>
    </rPh>
    <phoneticPr fontId="2"/>
  </si>
  <si>
    <t>工事完成通知日</t>
    <rPh sb="0" eb="2">
      <t>コウジ</t>
    </rPh>
    <rPh sb="2" eb="4">
      <t>カンセイ</t>
    </rPh>
    <rPh sb="4" eb="7">
      <t>ツウチビ</t>
    </rPh>
    <phoneticPr fontId="2"/>
  </si>
  <si>
    <t>←請負者が完成したと言う日</t>
    <rPh sb="1" eb="4">
      <t>ウケオイシャ</t>
    </rPh>
    <rPh sb="5" eb="7">
      <t>カンセイ</t>
    </rPh>
    <rPh sb="10" eb="11">
      <t>イ</t>
    </rPh>
    <rPh sb="12" eb="13">
      <t>ヒ</t>
    </rPh>
    <phoneticPr fontId="2"/>
  </si>
  <si>
    <t>工事目的物引渡書日付</t>
    <rPh sb="0" eb="2">
      <t>コウジ</t>
    </rPh>
    <rPh sb="2" eb="5">
      <t>モクテキブツ</t>
    </rPh>
    <rPh sb="5" eb="8">
      <t>ヒキワタシショ</t>
    </rPh>
    <rPh sb="8" eb="10">
      <t>ヒヅケ</t>
    </rPh>
    <phoneticPr fontId="2"/>
  </si>
  <si>
    <t>請求書提出日</t>
    <rPh sb="0" eb="3">
      <t>セイキュウショ</t>
    </rPh>
    <rPh sb="3" eb="6">
      <t>テイシュツビ</t>
    </rPh>
    <phoneticPr fontId="2"/>
  </si>
  <si>
    <t>請負代金</t>
    <rPh sb="0" eb="2">
      <t>ウケオイ</t>
    </rPh>
    <rPh sb="2" eb="4">
      <t>ダイキン</t>
    </rPh>
    <phoneticPr fontId="2"/>
  </si>
  <si>
    <t>円</t>
    <rPh sb="0" eb="1">
      <t>エン</t>
    </rPh>
    <phoneticPr fontId="2"/>
  </si>
  <si>
    <t>前払い</t>
    <rPh sb="0" eb="2">
      <t>マエバラ</t>
    </rPh>
    <phoneticPr fontId="2"/>
  </si>
  <si>
    <t>中間前払い</t>
    <rPh sb="0" eb="2">
      <t>チュウカン</t>
    </rPh>
    <rPh sb="2" eb="4">
      <t>マエバラ</t>
    </rPh>
    <phoneticPr fontId="2"/>
  </si>
  <si>
    <t>最終回払い</t>
    <rPh sb="0" eb="3">
      <t>サイシュウカイ</t>
    </rPh>
    <rPh sb="3" eb="4">
      <t>バラ</t>
    </rPh>
    <phoneticPr fontId="2"/>
  </si>
  <si>
    <t>請負者</t>
    <rPh sb="0" eb="2">
      <t>ウケオイ</t>
    </rPh>
    <rPh sb="2" eb="3">
      <t>シャ</t>
    </rPh>
    <phoneticPr fontId="2"/>
  </si>
  <si>
    <t>１．　　　工事名</t>
    <rPh sb="5" eb="8">
      <t>コウジメイ</t>
    </rPh>
    <phoneticPr fontId="2"/>
  </si>
  <si>
    <t>←本検査完了を請負者へ通知した日</t>
    <rPh sb="1" eb="2">
      <t>ホン</t>
    </rPh>
    <rPh sb="2" eb="4">
      <t>ケンサ</t>
    </rPh>
    <rPh sb="4" eb="6">
      <t>カンリョウ</t>
    </rPh>
    <rPh sb="7" eb="10">
      <t>ウケオイシャ</t>
    </rPh>
    <rPh sb="11" eb="13">
      <t>ツウチ</t>
    </rPh>
    <rPh sb="15" eb="16">
      <t>ヒ</t>
    </rPh>
    <phoneticPr fontId="2"/>
  </si>
  <si>
    <t>２．　　　工事名</t>
    <rPh sb="5" eb="8">
      <t>コウジメイ</t>
    </rPh>
    <phoneticPr fontId="2"/>
  </si>
  <si>
    <t>３．　　　工事名</t>
    <rPh sb="5" eb="8">
      <t>コウジメイ</t>
    </rPh>
    <phoneticPr fontId="2"/>
  </si>
  <si>
    <t xml:space="preserve">                                                                    </t>
  </si>
  <si>
    <t>独立行政法人国立高等専門学校機構</t>
  </si>
  <si>
    <t>口座番号</t>
  </si>
  <si>
    <t>　　　２．「その他」には工事名称及び支払いの内容，金額を記入して下さい。</t>
  </si>
  <si>
    <t>　　　　　（例、○○○工事　前払金1,230,000円也）</t>
  </si>
  <si>
    <t>銀行振込依頼書</t>
    <phoneticPr fontId="2"/>
  </si>
  <si>
    <t>　　フ リ ガ ナ</t>
    <phoneticPr fontId="2"/>
  </si>
  <si>
    <t>工　　　　　程　　　　　表</t>
    <rPh sb="0" eb="13">
      <t>コウテイヒョウ</t>
    </rPh>
    <phoneticPr fontId="38"/>
  </si>
  <si>
    <t>請負工事の表示</t>
    <rPh sb="0" eb="2">
      <t>ウケオイ</t>
    </rPh>
    <rPh sb="2" eb="4">
      <t>コウジ</t>
    </rPh>
    <rPh sb="5" eb="7">
      <t>ヒョウジ</t>
    </rPh>
    <phoneticPr fontId="38"/>
  </si>
  <si>
    <t>工事場所</t>
    <rPh sb="0" eb="2">
      <t>コウジ</t>
    </rPh>
    <rPh sb="2" eb="4">
      <t>バショ</t>
    </rPh>
    <phoneticPr fontId="38"/>
  </si>
  <si>
    <t>契約年月日</t>
    <rPh sb="0" eb="2">
      <t>ケイヤク</t>
    </rPh>
    <rPh sb="2" eb="5">
      <t>ネンガッピ</t>
    </rPh>
    <phoneticPr fontId="38"/>
  </si>
  <si>
    <t>着　　工</t>
    <rPh sb="0" eb="4">
      <t>チャッコウ</t>
    </rPh>
    <phoneticPr fontId="38"/>
  </si>
  <si>
    <t>工期</t>
    <rPh sb="0" eb="2">
      <t>コウキ</t>
    </rPh>
    <phoneticPr fontId="38"/>
  </si>
  <si>
    <t>完成期限</t>
    <rPh sb="0" eb="2">
      <t>カンセイ</t>
    </rPh>
    <rPh sb="2" eb="4">
      <t>キゲン</t>
    </rPh>
    <phoneticPr fontId="38"/>
  </si>
  <si>
    <t>平成　　年　　月　　日</t>
    <rPh sb="0" eb="11">
      <t>ヘイセイ</t>
    </rPh>
    <phoneticPr fontId="38"/>
  </si>
  <si>
    <t>　氏名</t>
    <rPh sb="1" eb="3">
      <t>シメイ</t>
    </rPh>
    <phoneticPr fontId="2"/>
  </si>
  <si>
    <t>名　　　称</t>
    <rPh sb="0" eb="5">
      <t>メイショウ</t>
    </rPh>
    <phoneticPr fontId="38"/>
  </si>
  <si>
    <t>摘　　要</t>
    <rPh sb="0" eb="4">
      <t>テキヨウ</t>
    </rPh>
    <phoneticPr fontId="38"/>
  </si>
  <si>
    <t>工　　　　　　　　　　程</t>
    <rPh sb="0" eb="12">
      <t>コウテイヒョウ</t>
    </rPh>
    <phoneticPr fontId="38"/>
  </si>
  <si>
    <t>　備　　考</t>
    <rPh sb="1" eb="5">
      <t>ビコウ</t>
    </rPh>
    <phoneticPr fontId="38"/>
  </si>
  <si>
    <t>の請負代金額</t>
  </si>
  <si>
    <t>円の前払額</t>
  </si>
  <si>
    <t>工事請負代金前払金請求書</t>
    <phoneticPr fontId="2"/>
  </si>
  <si>
    <t>工事請負代金中間前払金請求書</t>
    <rPh sb="6" eb="8">
      <t>チュウカン</t>
    </rPh>
    <phoneticPr fontId="2"/>
  </si>
  <si>
    <t>下記工事の工事費内訳明細は次のとおりであります。</t>
  </si>
  <si>
    <t>単位</t>
    <rPh sb="0" eb="2">
      <t>タンイ</t>
    </rPh>
    <phoneticPr fontId="2"/>
  </si>
  <si>
    <t>名　　　　　　　称</t>
    <rPh sb="0" eb="1">
      <t>ナ</t>
    </rPh>
    <rPh sb="8" eb="9">
      <t>ショウ</t>
    </rPh>
    <phoneticPr fontId="2"/>
  </si>
  <si>
    <t>電気保安技術者通知書</t>
    <rPh sb="0" eb="2">
      <t>デンキ</t>
    </rPh>
    <rPh sb="2" eb="4">
      <t>ホアン</t>
    </rPh>
    <rPh sb="4" eb="7">
      <t>ギジュツシャ</t>
    </rPh>
    <rPh sb="7" eb="10">
      <t>ツウチショ</t>
    </rPh>
    <phoneticPr fontId="2"/>
  </si>
  <si>
    <t>技能士通知書</t>
    <rPh sb="0" eb="3">
      <t>ギノウシ</t>
    </rPh>
    <rPh sb="3" eb="6">
      <t>ツウチショ</t>
    </rPh>
    <phoneticPr fontId="2"/>
  </si>
  <si>
    <t>建設業退職金共済制度の掛金収納書</t>
  </si>
  <si>
    <t>火災保険等加入状況報告書</t>
    <rPh sb="0" eb="4">
      <t>カサイホケン</t>
    </rPh>
    <rPh sb="4" eb="5">
      <t>トウ</t>
    </rPh>
    <rPh sb="5" eb="7">
      <t>カニュウ</t>
    </rPh>
    <rPh sb="7" eb="9">
      <t>ジョウキョウ</t>
    </rPh>
    <rPh sb="9" eb="12">
      <t>ホウコクショ</t>
    </rPh>
    <phoneticPr fontId="2"/>
  </si>
  <si>
    <t>緊急連絡体制</t>
    <rPh sb="0" eb="2">
      <t>キンキュウ</t>
    </rPh>
    <rPh sb="2" eb="4">
      <t>レンラク</t>
    </rPh>
    <rPh sb="4" eb="6">
      <t>タイセイ</t>
    </rPh>
    <phoneticPr fontId="2"/>
  </si>
  <si>
    <t>主要（資材・機材）発注先通知書</t>
    <rPh sb="0" eb="2">
      <t>シュヨウ</t>
    </rPh>
    <rPh sb="3" eb="5">
      <t>シザイ</t>
    </rPh>
    <rPh sb="6" eb="8">
      <t>キザイ</t>
    </rPh>
    <rPh sb="9" eb="12">
      <t>ハッチュウサキ</t>
    </rPh>
    <rPh sb="12" eb="15">
      <t>ツウチショ</t>
    </rPh>
    <phoneticPr fontId="2"/>
  </si>
  <si>
    <t>下請負者通知書</t>
    <rPh sb="0" eb="1">
      <t>シタ</t>
    </rPh>
    <rPh sb="1" eb="4">
      <t>ウケオイシャ</t>
    </rPh>
    <rPh sb="4" eb="7">
      <t>ツウチショ</t>
    </rPh>
    <phoneticPr fontId="2"/>
  </si>
  <si>
    <t>工事材料搬入報告書</t>
    <rPh sb="0" eb="2">
      <t>コウジ</t>
    </rPh>
    <rPh sb="2" eb="4">
      <t>ザイリョウ</t>
    </rPh>
    <rPh sb="4" eb="6">
      <t>ハンニュウ</t>
    </rPh>
    <rPh sb="6" eb="9">
      <t>ホウコクショ</t>
    </rPh>
    <phoneticPr fontId="2"/>
  </si>
  <si>
    <t>発生材報告書</t>
    <rPh sb="0" eb="2">
      <t>ハッセイ</t>
    </rPh>
    <rPh sb="2" eb="3">
      <t>ザイ</t>
    </rPh>
    <rPh sb="3" eb="6">
      <t>ホウコクショ</t>
    </rPh>
    <phoneticPr fontId="2"/>
  </si>
  <si>
    <t>週間工程表</t>
    <rPh sb="0" eb="2">
      <t>シュウカン</t>
    </rPh>
    <rPh sb="2" eb="5">
      <t>コウテイヒョウ</t>
    </rPh>
    <phoneticPr fontId="2"/>
  </si>
  <si>
    <t>月間工程表</t>
    <rPh sb="0" eb="2">
      <t>ゲッカン</t>
    </rPh>
    <rPh sb="2" eb="5">
      <t>コウテイヒョウ</t>
    </rPh>
    <phoneticPr fontId="2"/>
  </si>
  <si>
    <t>様式－１(1)</t>
    <phoneticPr fontId="2"/>
  </si>
  <si>
    <t>　　　</t>
  </si>
  <si>
    <t>　　　　　　</t>
  </si>
  <si>
    <t>記</t>
  </si>
  <si>
    <t>平成　　　年　　　月　　　日</t>
    <rPh sb="0" eb="2">
      <t>ヘイセイ</t>
    </rPh>
    <phoneticPr fontId="2"/>
  </si>
  <si>
    <t>印</t>
    <rPh sb="0" eb="1">
      <t>イン</t>
    </rPh>
    <phoneticPr fontId="2"/>
  </si>
  <si>
    <t>現場代理人氏名</t>
    <rPh sb="5" eb="7">
      <t>シメイ</t>
    </rPh>
    <phoneticPr fontId="2"/>
  </si>
  <si>
    <t>主任技術者又は</t>
    <rPh sb="0" eb="2">
      <t>シュニン</t>
    </rPh>
    <rPh sb="2" eb="5">
      <t>ギジュツシャ</t>
    </rPh>
    <rPh sb="5" eb="6">
      <t>マタ</t>
    </rPh>
    <phoneticPr fontId="2"/>
  </si>
  <si>
    <t>監理技術者氏名※</t>
    <rPh sb="0" eb="2">
      <t>カンリ</t>
    </rPh>
    <rPh sb="2" eb="5">
      <t>ギジュツシャ</t>
    </rPh>
    <rPh sb="5" eb="7">
      <t>シメイ</t>
    </rPh>
    <phoneticPr fontId="2"/>
  </si>
  <si>
    <t>専門技術者氏名</t>
    <rPh sb="4" eb="5">
      <t>シャ</t>
    </rPh>
    <rPh sb="5" eb="7">
      <t>シメイ</t>
    </rPh>
    <phoneticPr fontId="2"/>
  </si>
  <si>
    <t>※「資格者証（写し）」を添付する。</t>
    <rPh sb="7" eb="8">
      <t>ウツ</t>
    </rPh>
    <phoneticPr fontId="2"/>
  </si>
  <si>
    <t>現場代理人等氏名</t>
  </si>
  <si>
    <t>現住所</t>
  </si>
  <si>
    <t>生年月日</t>
  </si>
  <si>
    <t>職歴</t>
  </si>
  <si>
    <t>様式－１(2)</t>
    <phoneticPr fontId="9"/>
  </si>
  <si>
    <t>平成　　年　　月　　日</t>
    <rPh sb="0" eb="2">
      <t>ヘイセイ</t>
    </rPh>
    <phoneticPr fontId="9"/>
  </si>
  <si>
    <t>　経　　歴　　書</t>
    <phoneticPr fontId="9"/>
  </si>
  <si>
    <t>印</t>
    <rPh sb="0" eb="1">
      <t>イン</t>
    </rPh>
    <phoneticPr fontId="9"/>
  </si>
  <si>
    <t>最終学歴</t>
    <rPh sb="0" eb="2">
      <t>サイシュウ</t>
    </rPh>
    <phoneticPr fontId="9"/>
  </si>
  <si>
    <t>資格及び資格番号</t>
    <rPh sb="2" eb="3">
      <t>オヨ</t>
    </rPh>
    <rPh sb="4" eb="6">
      <t>シカク</t>
    </rPh>
    <rPh sb="6" eb="8">
      <t>バンゴウ</t>
    </rPh>
    <phoneticPr fontId="9"/>
  </si>
  <si>
    <t>工事歴</t>
    <rPh sb="0" eb="2">
      <t>コウジ</t>
    </rPh>
    <rPh sb="2" eb="3">
      <t>レキ</t>
    </rPh>
    <phoneticPr fontId="9"/>
  </si>
  <si>
    <t>平成　　　年　　　月　　　日</t>
  </si>
  <si>
    <t xml:space="preserve">      　電気保安技術者氏名　　　　　　　　　　　　　　</t>
  </si>
  <si>
    <t xml:space="preserve">       １．住　　所   </t>
  </si>
  <si>
    <t xml:space="preserve">       ２．氏　　名   </t>
  </si>
  <si>
    <t xml:space="preserve">       ３．生年月日   昭和　　年　　月　　日</t>
  </si>
  <si>
    <t xml:space="preserve">       ４．最終学歴                    </t>
  </si>
  <si>
    <t xml:space="preserve">       ５．資　　格 </t>
  </si>
  <si>
    <t>様式－２</t>
    <phoneticPr fontId="2"/>
  </si>
  <si>
    <t>平成　　年　　月　　日</t>
    <phoneticPr fontId="2"/>
  </si>
  <si>
    <t>氏　　　　名</t>
    <rPh sb="0" eb="6">
      <t>シメイ</t>
    </rPh>
    <phoneticPr fontId="2"/>
  </si>
  <si>
    <t>会　社　名</t>
    <rPh sb="0" eb="5">
      <t>カイシャメイ</t>
    </rPh>
    <phoneticPr fontId="2"/>
  </si>
  <si>
    <t>建設業退職金共済組合証紙購入報告</t>
  </si>
  <si>
    <t>下記のとおり証紙を購入したので当該掛金収納書を添付して報告します。</t>
  </si>
  <si>
    <t>工事名</t>
  </si>
  <si>
    <t>工事箇所</t>
  </si>
  <si>
    <t>契約年月日</t>
  </si>
  <si>
    <t>契約金額</t>
  </si>
  <si>
    <t>共済証紙購入金額</t>
  </si>
  <si>
    <t>￥</t>
  </si>
  <si>
    <t>掛金収納書を貼る（契約者から発注者用）</t>
  </si>
  <si>
    <t>添付する掛け金収納書は中小企業主に雇われる場合は赤色、</t>
    <rPh sb="0" eb="2">
      <t>テンプ</t>
    </rPh>
    <rPh sb="4" eb="5">
      <t>カ</t>
    </rPh>
    <rPh sb="6" eb="7">
      <t>キン</t>
    </rPh>
    <rPh sb="7" eb="9">
      <t>シュウノウ</t>
    </rPh>
    <rPh sb="9" eb="10">
      <t>ショ</t>
    </rPh>
    <phoneticPr fontId="2"/>
  </si>
  <si>
    <t>大手事業主に雇われる場合は青色</t>
  </si>
  <si>
    <t>様式－４</t>
    <phoneticPr fontId="2"/>
  </si>
  <si>
    <t>(注)１．</t>
    <phoneticPr fontId="2"/>
  </si>
  <si>
    <t>平成　　　年　　　月　　　日</t>
    <phoneticPr fontId="2"/>
  </si>
  <si>
    <t>火災保険等加入状況報告書</t>
  </si>
  <si>
    <t xml:space="preserve">        標記について、別紙火災保険等（写）を添えて報告致します。</t>
  </si>
  <si>
    <t xml:space="preserve">                                                </t>
  </si>
  <si>
    <t>様式－５</t>
    <phoneticPr fontId="2"/>
  </si>
  <si>
    <t>平成　　年　　月　　日</t>
  </si>
  <si>
    <t>緊　急　連　絡　体　制</t>
  </si>
  <si>
    <t>　工事名</t>
  </si>
  <si>
    <t>　消防署</t>
  </si>
  <si>
    <t>TEL</t>
  </si>
  <si>
    <t>担当</t>
  </si>
  <si>
    <t>　労基署</t>
  </si>
  <si>
    <t>　病院</t>
  </si>
  <si>
    <t>夜間</t>
  </si>
  <si>
    <t>　警察署</t>
  </si>
  <si>
    <t>　電力会社</t>
  </si>
  <si>
    <t>　水道局</t>
  </si>
  <si>
    <t>FAX</t>
  </si>
  <si>
    <t>　下水道</t>
  </si>
  <si>
    <t>自宅</t>
  </si>
  <si>
    <t>　ガス会社</t>
  </si>
  <si>
    <t>　ＮＴＴ</t>
  </si>
  <si>
    <t>様式－６</t>
    <phoneticPr fontId="2"/>
  </si>
  <si>
    <t>関係業者</t>
    <phoneticPr fontId="2"/>
  </si>
  <si>
    <t xml:space="preserve">4.所属部局
</t>
    <phoneticPr fontId="2"/>
  </si>
  <si>
    <t>5.各課、室</t>
    <phoneticPr fontId="2"/>
  </si>
  <si>
    <t>緊急時は１～５の順で
速やかに連絡を行う。</t>
    <rPh sb="0" eb="3">
      <t>キンキュウジ</t>
    </rPh>
    <rPh sb="8" eb="9">
      <t>ジュン</t>
    </rPh>
    <rPh sb="11" eb="12">
      <t>スミ</t>
    </rPh>
    <rPh sb="15" eb="17">
      <t>レンラク</t>
    </rPh>
    <rPh sb="18" eb="19">
      <t>オコナ</t>
    </rPh>
    <phoneticPr fontId="2"/>
  </si>
  <si>
    <t>工事実績情報登録報告書</t>
  </si>
  <si>
    <t>標記について、別紙工事カルテ（写）を添えて報告いたします。</t>
  </si>
  <si>
    <t>様式－７</t>
    <phoneticPr fontId="2"/>
  </si>
  <si>
    <t>工事名</t>
    <phoneticPr fontId="2"/>
  </si>
  <si>
    <t>平成　　年　　月　　日</t>
    <rPh sb="0" eb="2">
      <t>ヘイセイ</t>
    </rPh>
    <phoneticPr fontId="2"/>
  </si>
  <si>
    <t>変　　更　　届</t>
    <rPh sb="0" eb="7">
      <t>ヘンコウトドケ</t>
    </rPh>
    <phoneticPr fontId="2"/>
  </si>
  <si>
    <t>記</t>
    <rPh sb="0" eb="1">
      <t>キ</t>
    </rPh>
    <phoneticPr fontId="2"/>
  </si>
  <si>
    <t>変　更　事　項</t>
  </si>
  <si>
    <t>変　　更　　前</t>
  </si>
  <si>
    <t>変　　更　　後</t>
  </si>
  <si>
    <t>変 更 年 月 日</t>
  </si>
  <si>
    <t>　変　更　理　由</t>
    <rPh sb="1" eb="2">
      <t>ヘン</t>
    </rPh>
    <rPh sb="3" eb="4">
      <t>コウ</t>
    </rPh>
    <rPh sb="5" eb="6">
      <t>リ</t>
    </rPh>
    <rPh sb="7" eb="8">
      <t>ユウ</t>
    </rPh>
    <phoneticPr fontId="2"/>
  </si>
  <si>
    <t>（注）　1.名義変更、改印、代表者変更、他に使用する。</t>
    <rPh sb="1" eb="2">
      <t>チュウ</t>
    </rPh>
    <rPh sb="6" eb="8">
      <t>メイギ</t>
    </rPh>
    <rPh sb="8" eb="10">
      <t>ヘンコウ</t>
    </rPh>
    <rPh sb="11" eb="13">
      <t>カイイン</t>
    </rPh>
    <rPh sb="14" eb="17">
      <t>ダイヒョウシャ</t>
    </rPh>
    <rPh sb="17" eb="19">
      <t>ヘンコウ</t>
    </rPh>
    <rPh sb="20" eb="21">
      <t>ホカ</t>
    </rPh>
    <rPh sb="22" eb="24">
      <t>シヨウ</t>
    </rPh>
    <phoneticPr fontId="2"/>
  </si>
  <si>
    <t>2.添付書類、印鑑証明書、登記簿抄本</t>
    <rPh sb="2" eb="4">
      <t>テンプ</t>
    </rPh>
    <rPh sb="4" eb="6">
      <t>ショルイ</t>
    </rPh>
    <rPh sb="7" eb="9">
      <t>インカン</t>
    </rPh>
    <rPh sb="9" eb="12">
      <t>ショウメイショ</t>
    </rPh>
    <rPh sb="13" eb="16">
      <t>トウキボ</t>
    </rPh>
    <rPh sb="16" eb="18">
      <t>ショウホン</t>
    </rPh>
    <phoneticPr fontId="2"/>
  </si>
  <si>
    <t>様式－９</t>
    <phoneticPr fontId="2"/>
  </si>
  <si>
    <t>下記のとおり変更したので届けます。</t>
    <phoneticPr fontId="2"/>
  </si>
  <si>
    <t xml:space="preserve"> </t>
  </si>
  <si>
    <t>様式－１０(1)</t>
    <phoneticPr fontId="2"/>
  </si>
  <si>
    <t>現場代理人</t>
    <rPh sb="0" eb="2">
      <t>ゲンバ</t>
    </rPh>
    <rPh sb="2" eb="5">
      <t>ダイリニン</t>
    </rPh>
    <phoneticPr fontId="2"/>
  </si>
  <si>
    <t>年</t>
    <rPh sb="0" eb="1">
      <t>ネン</t>
    </rPh>
    <phoneticPr fontId="2"/>
  </si>
  <si>
    <t>発注者名</t>
    <rPh sb="0" eb="3">
      <t>ハッチュウシャ</t>
    </rPh>
    <rPh sb="3" eb="4">
      <t>メイ</t>
    </rPh>
    <phoneticPr fontId="2"/>
  </si>
  <si>
    <t>工期</t>
    <rPh sb="0" eb="2">
      <t>コウキ</t>
    </rPh>
    <phoneticPr fontId="2"/>
  </si>
  <si>
    <t>工事名称</t>
    <rPh sb="0" eb="2">
      <t>コウジ</t>
    </rPh>
    <rPh sb="2" eb="4">
      <t>メイショウ</t>
    </rPh>
    <phoneticPr fontId="2"/>
  </si>
  <si>
    <t>元請名</t>
    <rPh sb="0" eb="1">
      <t>モト</t>
    </rPh>
    <rPh sb="1" eb="2">
      <t>ウ</t>
    </rPh>
    <rPh sb="2" eb="3">
      <t>メイ</t>
    </rPh>
    <phoneticPr fontId="2"/>
  </si>
  <si>
    <t>工事</t>
    <rPh sb="0" eb="2">
      <t>コウジ</t>
    </rPh>
    <phoneticPr fontId="2"/>
  </si>
  <si>
    <t>会社名</t>
    <rPh sb="0" eb="3">
      <t>カイシャメイ</t>
    </rPh>
    <phoneticPr fontId="2"/>
  </si>
  <si>
    <t>監督員名</t>
    <rPh sb="0" eb="3">
      <t>カントクイン</t>
    </rPh>
    <rPh sb="3" eb="4">
      <t>メイ</t>
    </rPh>
    <phoneticPr fontId="2"/>
  </si>
  <si>
    <t>監  理  技  術  者  名</t>
    <rPh sb="0" eb="4">
      <t>カンリ</t>
    </rPh>
    <rPh sb="6" eb="13">
      <t>ギジュツシャ</t>
    </rPh>
    <rPh sb="15" eb="16">
      <t>ナ</t>
    </rPh>
    <phoneticPr fontId="2"/>
  </si>
  <si>
    <t>安全衛生責任者</t>
    <rPh sb="0" eb="2">
      <t>アンゼン</t>
    </rPh>
    <rPh sb="2" eb="4">
      <t>エイセイ</t>
    </rPh>
    <rPh sb="4" eb="7">
      <t>セキニンシャ</t>
    </rPh>
    <phoneticPr fontId="2"/>
  </si>
  <si>
    <t>専門技術者名</t>
    <rPh sb="0" eb="2">
      <t>センモン</t>
    </rPh>
    <rPh sb="2" eb="5">
      <t>ギジュツシャ</t>
    </rPh>
    <rPh sb="5" eb="6">
      <t>メイ</t>
    </rPh>
    <phoneticPr fontId="2"/>
  </si>
  <si>
    <t>主任技術者</t>
    <rPh sb="0" eb="2">
      <t>シュニン</t>
    </rPh>
    <rPh sb="2" eb="5">
      <t>ギジュツシャ</t>
    </rPh>
    <phoneticPr fontId="2"/>
  </si>
  <si>
    <t>担当工事内容</t>
    <rPh sb="0" eb="2">
      <t>タントウ</t>
    </rPh>
    <rPh sb="2" eb="4">
      <t>コウジ</t>
    </rPh>
    <rPh sb="4" eb="6">
      <t>ナイヨウ</t>
    </rPh>
    <phoneticPr fontId="2"/>
  </si>
  <si>
    <t>専門技術者</t>
    <rPh sb="0" eb="2">
      <t>センモン</t>
    </rPh>
    <rPh sb="2" eb="5">
      <t>ギジュツシャ</t>
    </rPh>
    <phoneticPr fontId="2"/>
  </si>
  <si>
    <t>元方安全衛生管理者</t>
    <rPh sb="0" eb="1">
      <t>モト</t>
    </rPh>
    <rPh sb="1" eb="2">
      <t>カタ</t>
    </rPh>
    <rPh sb="2" eb="4">
      <t>アンゼン</t>
    </rPh>
    <rPh sb="4" eb="6">
      <t>エイセイ</t>
    </rPh>
    <rPh sb="6" eb="8">
      <t>カンリ</t>
    </rPh>
    <rPh sb="8" eb="9">
      <t>シャ</t>
    </rPh>
    <phoneticPr fontId="2"/>
  </si>
  <si>
    <t>　　年 月 日 ～ 年 月 日</t>
    <rPh sb="2" eb="3">
      <t>ネン</t>
    </rPh>
    <rPh sb="4" eb="5">
      <t>ツキ</t>
    </rPh>
    <rPh sb="6" eb="7">
      <t>ヒ</t>
    </rPh>
    <rPh sb="10" eb="11">
      <t>ネン</t>
    </rPh>
    <rPh sb="12" eb="13">
      <t>ツキ</t>
    </rPh>
    <rPh sb="14" eb="15">
      <t>ヒ</t>
    </rPh>
    <phoneticPr fontId="2"/>
  </si>
  <si>
    <t>会          長</t>
    <rPh sb="0" eb="12">
      <t>カイチョウ</t>
    </rPh>
    <phoneticPr fontId="2"/>
  </si>
  <si>
    <t>総括安全衛生責任者</t>
    <rPh sb="0" eb="2">
      <t>ソウカツ</t>
    </rPh>
    <rPh sb="2" eb="4">
      <t>アンゼン</t>
    </rPh>
    <rPh sb="4" eb="6">
      <t>エイセイ</t>
    </rPh>
    <rPh sb="6" eb="9">
      <t>セキニンシャ</t>
    </rPh>
    <phoneticPr fontId="2"/>
  </si>
  <si>
    <t>副    会    長</t>
    <rPh sb="0" eb="11">
      <t>フクカイチョウ</t>
    </rPh>
    <phoneticPr fontId="2"/>
  </si>
  <si>
    <t xml:space="preserve">   工事名</t>
  </si>
  <si>
    <t>　</t>
  </si>
  <si>
    <t>発注先</t>
    <rPh sb="0" eb="3">
      <t>ハッチュウサキ</t>
    </rPh>
    <phoneticPr fontId="2"/>
  </si>
  <si>
    <t>資・機材名</t>
    <rPh sb="0" eb="1">
      <t>シ</t>
    </rPh>
    <rPh sb="2" eb="4">
      <t>キザイ</t>
    </rPh>
    <rPh sb="4" eb="5">
      <t>メイ</t>
    </rPh>
    <phoneticPr fontId="2"/>
  </si>
  <si>
    <t>製作製造業者名</t>
    <rPh sb="0" eb="2">
      <t>セイサク</t>
    </rPh>
    <rPh sb="2" eb="4">
      <t>セイゾウ</t>
    </rPh>
    <rPh sb="4" eb="7">
      <t>ギョウシャメイ</t>
    </rPh>
    <phoneticPr fontId="2"/>
  </si>
  <si>
    <t>電　話</t>
    <rPh sb="0" eb="3">
      <t>デンワ</t>
    </rPh>
    <phoneticPr fontId="2"/>
  </si>
  <si>
    <t>担当者</t>
    <rPh sb="0" eb="3">
      <t>タントウシャ</t>
    </rPh>
    <phoneticPr fontId="2"/>
  </si>
  <si>
    <t>納入予定</t>
    <rPh sb="0" eb="2">
      <t>ノウニュウ</t>
    </rPh>
    <rPh sb="2" eb="4">
      <t>ヨテイ</t>
    </rPh>
    <phoneticPr fontId="2"/>
  </si>
  <si>
    <t>備　考</t>
    <rPh sb="0" eb="3">
      <t>ビコウ</t>
    </rPh>
    <phoneticPr fontId="2"/>
  </si>
  <si>
    <t xml:space="preserve">    ※備考欄には、必要に応じ評価番号等を記入する。</t>
  </si>
  <si>
    <t>様式－１１</t>
    <phoneticPr fontId="2"/>
  </si>
  <si>
    <t>主要（資材・機材）発注先通知書</t>
    <phoneticPr fontId="2"/>
  </si>
  <si>
    <t>　　標記について下記のとおり定めたので通知します。</t>
    <phoneticPr fontId="2"/>
  </si>
  <si>
    <t>標記について、工事請負契約基準第７の規定に基づき、下記のとおり通知します。</t>
    <rPh sb="13" eb="15">
      <t>キジュン</t>
    </rPh>
    <phoneticPr fontId="2"/>
  </si>
  <si>
    <t>様式－１２</t>
    <phoneticPr fontId="2"/>
  </si>
  <si>
    <t>平成　　年　　月　　日</t>
    <phoneticPr fontId="2"/>
  </si>
  <si>
    <t>下 請 負 者 通 知 書</t>
    <phoneticPr fontId="2"/>
  </si>
  <si>
    <t>工事科目</t>
    <rPh sb="0" eb="2">
      <t>コウジ</t>
    </rPh>
    <rPh sb="2" eb="4">
      <t>カモク</t>
    </rPh>
    <phoneticPr fontId="2"/>
  </si>
  <si>
    <t>住　　所</t>
    <rPh sb="0" eb="4">
      <t>ジュウショ</t>
    </rPh>
    <phoneticPr fontId="2"/>
  </si>
  <si>
    <t>電話・FAX</t>
    <rPh sb="0" eb="2">
      <t>デンワ</t>
    </rPh>
    <phoneticPr fontId="2"/>
  </si>
  <si>
    <t>建設許可番号</t>
    <rPh sb="0" eb="2">
      <t>ケンセツ</t>
    </rPh>
    <rPh sb="2" eb="4">
      <t>キョカ</t>
    </rPh>
    <rPh sb="4" eb="6">
      <t>バンゴウ</t>
    </rPh>
    <phoneticPr fontId="2"/>
  </si>
  <si>
    <t>工事現場担当責任者名</t>
    <rPh sb="0" eb="2">
      <t>コウジ</t>
    </rPh>
    <rPh sb="2" eb="4">
      <t>ゲンバ</t>
    </rPh>
    <rPh sb="4" eb="6">
      <t>タントウ</t>
    </rPh>
    <rPh sb="6" eb="9">
      <t>セキニンシャ</t>
    </rPh>
    <rPh sb="9" eb="10">
      <t>メイ</t>
    </rPh>
    <phoneticPr fontId="2"/>
  </si>
  <si>
    <t>様式－１３</t>
    <phoneticPr fontId="2"/>
  </si>
  <si>
    <t>工 事 材 料 搬 入 報 告 書</t>
  </si>
  <si>
    <t>　（注）確認印は、監理技術者又は、主任技術者による。</t>
  </si>
  <si>
    <t>記　</t>
    <rPh sb="0" eb="1">
      <t>キ</t>
    </rPh>
    <phoneticPr fontId="2"/>
  </si>
  <si>
    <t>搬　入
年月日</t>
    <rPh sb="0" eb="3">
      <t>ハンニュウ</t>
    </rPh>
    <rPh sb="4" eb="7">
      <t>ネンガッピ</t>
    </rPh>
    <phoneticPr fontId="2"/>
  </si>
  <si>
    <t>品　名
又は材料名</t>
    <rPh sb="0" eb="3">
      <t>ヒンメイ</t>
    </rPh>
    <rPh sb="4" eb="5">
      <t>マタ</t>
    </rPh>
    <rPh sb="6" eb="9">
      <t>ザイリョウメイ</t>
    </rPh>
    <phoneticPr fontId="2"/>
  </si>
  <si>
    <t>規　格
又は形状寸法</t>
    <rPh sb="0" eb="3">
      <t>キカク</t>
    </rPh>
    <rPh sb="4" eb="5">
      <t>マタ</t>
    </rPh>
    <rPh sb="6" eb="8">
      <t>ケイジョウ</t>
    </rPh>
    <rPh sb="8" eb="10">
      <t>スンポウ</t>
    </rPh>
    <phoneticPr fontId="2"/>
  </si>
  <si>
    <t>確　認
印</t>
    <rPh sb="0" eb="3">
      <t>カクニン</t>
    </rPh>
    <rPh sb="4" eb="5">
      <t>イン</t>
    </rPh>
    <phoneticPr fontId="2"/>
  </si>
  <si>
    <t>検　査
年月日</t>
    <rPh sb="0" eb="3">
      <t>ケンサ</t>
    </rPh>
    <rPh sb="4" eb="7">
      <t>ネンガッピ</t>
    </rPh>
    <phoneticPr fontId="2"/>
  </si>
  <si>
    <t>検印</t>
    <rPh sb="0" eb="2">
      <t>ケンイン</t>
    </rPh>
    <phoneticPr fontId="2"/>
  </si>
  <si>
    <t>備　　考</t>
    <rPh sb="0" eb="4">
      <t>ビコウ</t>
    </rPh>
    <phoneticPr fontId="2"/>
  </si>
  <si>
    <t>現 場 代 理 人 等 変 更 通 知 書</t>
  </si>
  <si>
    <t>　現場代理人等変更年月日</t>
  </si>
  <si>
    <t>　変更する現場代理人等区分</t>
  </si>
  <si>
    <t>様式-１４</t>
    <phoneticPr fontId="9"/>
  </si>
  <si>
    <t>　　　　　　　　　　　　　　　　　　　　　　　　　　　　　　　　　　　　　　</t>
    <phoneticPr fontId="9"/>
  </si>
  <si>
    <t>　　　　平成　　　　年　　　月　　　日</t>
    <phoneticPr fontId="9"/>
  </si>
  <si>
    <t>　平成　　　年　　月　　日付けで通知した上記工事の（現場代理人・監理技術者・主任技術者）</t>
    <rPh sb="1" eb="3">
      <t>ヘイセイ</t>
    </rPh>
    <rPh sb="32" eb="34">
      <t>カンリ</t>
    </rPh>
    <rPh sb="34" eb="37">
      <t>ギジュツシャ</t>
    </rPh>
    <rPh sb="38" eb="40">
      <t>シュニン</t>
    </rPh>
    <rPh sb="40" eb="43">
      <t>ギジュツシャ</t>
    </rPh>
    <phoneticPr fontId="9"/>
  </si>
  <si>
    <t>※「資格者証（写し）」を添付する。</t>
    <rPh sb="7" eb="8">
      <t>ウツ</t>
    </rPh>
    <phoneticPr fontId="9"/>
  </si>
  <si>
    <t>(注)</t>
    <rPh sb="1" eb="2">
      <t>チュウ</t>
    </rPh>
    <phoneticPr fontId="9"/>
  </si>
  <si>
    <t>１．新現場代理人等の記入内容は様式－1に準ずる。</t>
    <rPh sb="8" eb="9">
      <t>ナド</t>
    </rPh>
    <phoneticPr fontId="9"/>
  </si>
  <si>
    <t>１．</t>
  </si>
  <si>
    <t>２．</t>
  </si>
  <si>
    <t>発　生　材　報　告　書</t>
  </si>
  <si>
    <t>様式－１７(1)</t>
    <phoneticPr fontId="2"/>
  </si>
  <si>
    <t>発　生　材　調　書</t>
  </si>
  <si>
    <t>名　　　称</t>
  </si>
  <si>
    <t>品質・形状</t>
  </si>
  <si>
    <t>寸　　法</t>
  </si>
  <si>
    <t>単　位</t>
  </si>
  <si>
    <t>数　量</t>
  </si>
  <si>
    <t>備　　考</t>
  </si>
  <si>
    <t>様式－１７(2)</t>
    <phoneticPr fontId="2"/>
  </si>
  <si>
    <t>様式－１８</t>
    <rPh sb="0" eb="2">
      <t>ヨウシキ</t>
    </rPh>
    <phoneticPr fontId="2"/>
  </si>
  <si>
    <t>平成　　年　　月　　日</t>
    <rPh sb="0" eb="2">
      <t>ヘイセイ</t>
    </rPh>
    <rPh sb="4" eb="5">
      <t>ネン</t>
    </rPh>
    <rPh sb="7" eb="8">
      <t>ガツ</t>
    </rPh>
    <rPh sb="10" eb="11">
      <t>ニチ</t>
    </rPh>
    <phoneticPr fontId="2"/>
  </si>
  <si>
    <t>統括安全衛生責任者</t>
    <rPh sb="0" eb="2">
      <t>トウカツ</t>
    </rPh>
    <rPh sb="2" eb="4">
      <t>アンゼン</t>
    </rPh>
    <rPh sb="4" eb="6">
      <t>エイセイ</t>
    </rPh>
    <rPh sb="6" eb="9">
      <t>セキニンシャ</t>
    </rPh>
    <phoneticPr fontId="2"/>
  </si>
  <si>
    <t>現　場　休　止　届</t>
    <rPh sb="0" eb="3">
      <t>ゲンバ</t>
    </rPh>
    <rPh sb="4" eb="7">
      <t>キュウシ</t>
    </rPh>
    <rPh sb="8" eb="9">
      <t>トドケ</t>
    </rPh>
    <phoneticPr fontId="2"/>
  </si>
  <si>
    <t>工　事　名</t>
    <rPh sb="0" eb="5">
      <t>コウジメイ</t>
    </rPh>
    <phoneticPr fontId="2"/>
  </si>
  <si>
    <t>月</t>
    <rPh sb="0" eb="1">
      <t>ガツ</t>
    </rPh>
    <phoneticPr fontId="2"/>
  </si>
  <si>
    <t>日</t>
    <rPh sb="0" eb="1">
      <t>ニチ</t>
    </rPh>
    <phoneticPr fontId="2"/>
  </si>
  <si>
    <t>休 止 期 間</t>
    <rPh sb="0" eb="3">
      <t>キュウシ</t>
    </rPh>
    <rPh sb="4" eb="7">
      <t>キカン</t>
    </rPh>
    <phoneticPr fontId="2"/>
  </si>
  <si>
    <t>曜　日</t>
    <rPh sb="0" eb="3">
      <t>ヨウビ</t>
    </rPh>
    <phoneticPr fontId="2"/>
  </si>
  <si>
    <t>予　定</t>
    <rPh sb="0" eb="3">
      <t>ヨテイ</t>
    </rPh>
    <phoneticPr fontId="2"/>
  </si>
  <si>
    <t>職　　　　務</t>
    <rPh sb="0" eb="6">
      <t>ショクム</t>
    </rPh>
    <phoneticPr fontId="2"/>
  </si>
  <si>
    <t>Ｔ　　Ｅ　　Ｌ</t>
    <phoneticPr fontId="2"/>
  </si>
  <si>
    <t>備　　　　考</t>
    <rPh sb="0" eb="6">
      <t>ビコウ</t>
    </rPh>
    <phoneticPr fontId="2"/>
  </si>
  <si>
    <t>休　止　中</t>
    <rPh sb="0" eb="5">
      <t>キュウシチュウ</t>
    </rPh>
    <phoneticPr fontId="2"/>
  </si>
  <si>
    <t>緊急連絡先</t>
    <rPh sb="0" eb="2">
      <t>キンキュウ</t>
    </rPh>
    <rPh sb="2" eb="5">
      <t>レンラクサキ</t>
    </rPh>
    <phoneticPr fontId="2"/>
  </si>
  <si>
    <t>監理（主任）技術者</t>
    <rPh sb="0" eb="2">
      <t>カンリ</t>
    </rPh>
    <rPh sb="3" eb="5">
      <t>シュニン</t>
    </rPh>
    <rPh sb="6" eb="9">
      <t>ギジュツシャ</t>
    </rPh>
    <phoneticPr fontId="2"/>
  </si>
  <si>
    <t>保 安 体 制</t>
    <rPh sb="0" eb="3">
      <t>ホアン</t>
    </rPh>
    <rPh sb="4" eb="7">
      <t>タイセイ</t>
    </rPh>
    <phoneticPr fontId="2"/>
  </si>
  <si>
    <t>主任監督職員</t>
    <rPh sb="0" eb="2">
      <t>シュニン</t>
    </rPh>
    <rPh sb="4" eb="6">
      <t>ショクイン</t>
    </rPh>
    <phoneticPr fontId="2"/>
  </si>
  <si>
    <t>主任監督職員</t>
    <phoneticPr fontId="2"/>
  </si>
  <si>
    <t>　主任監督職員</t>
    <phoneticPr fontId="2"/>
  </si>
  <si>
    <t xml:space="preserve">  主任監督職員</t>
    <phoneticPr fontId="2"/>
  </si>
  <si>
    <t>　　主任監督職員</t>
    <phoneticPr fontId="2"/>
  </si>
  <si>
    <t>主任監督職員</t>
    <phoneticPr fontId="2"/>
  </si>
  <si>
    <t>主任監督職員</t>
    <rPh sb="4" eb="5">
      <t>ショク</t>
    </rPh>
    <phoneticPr fontId="2"/>
  </si>
  <si>
    <t>監 督 職 員</t>
    <rPh sb="0" eb="1">
      <t>ラン</t>
    </rPh>
    <rPh sb="2" eb="3">
      <t>ヨシ</t>
    </rPh>
    <rPh sb="4" eb="5">
      <t>ショク</t>
    </rPh>
    <rPh sb="6" eb="7">
      <t>イン</t>
    </rPh>
    <phoneticPr fontId="2"/>
  </si>
  <si>
    <t>監 督 職 員</t>
    <rPh sb="4" eb="5">
      <t>ショク</t>
    </rPh>
    <phoneticPr fontId="2"/>
  </si>
  <si>
    <t>工事場所</t>
  </si>
  <si>
    <t>完成期限</t>
    <rPh sb="0" eb="2">
      <t>カンセイ</t>
    </rPh>
    <rPh sb="2" eb="4">
      <t>キゲン</t>
    </rPh>
    <phoneticPr fontId="2"/>
  </si>
  <si>
    <t>工 事 用 地 使 用 許 可 願</t>
    <rPh sb="0" eb="3">
      <t>コウジ</t>
    </rPh>
    <rPh sb="4" eb="7">
      <t>ヨウチ</t>
    </rPh>
    <rPh sb="8" eb="11">
      <t>シヨウ</t>
    </rPh>
    <rPh sb="12" eb="15">
      <t>キョカ</t>
    </rPh>
    <phoneticPr fontId="2"/>
  </si>
  <si>
    <t>工　　期</t>
    <rPh sb="0" eb="4">
      <t>コウキ</t>
    </rPh>
    <phoneticPr fontId="2"/>
  </si>
  <si>
    <t>着　工</t>
    <rPh sb="0" eb="3">
      <t>チャッコウ</t>
    </rPh>
    <phoneticPr fontId="2"/>
  </si>
  <si>
    <t>完成期限</t>
    <rPh sb="0" eb="2">
      <t>カンセイ</t>
    </rPh>
    <rPh sb="2" eb="4">
      <t>キゲン</t>
    </rPh>
    <phoneticPr fontId="28"/>
  </si>
  <si>
    <t>２　用地使用期間</t>
    <rPh sb="2" eb="4">
      <t>ヨウチ</t>
    </rPh>
    <phoneticPr fontId="2"/>
  </si>
  <si>
    <t>自　平成　　年　　月　　日</t>
    <rPh sb="2" eb="4">
      <t>ヘイセイ</t>
    </rPh>
    <phoneticPr fontId="2"/>
  </si>
  <si>
    <t>至　平成　　年　　月　　日</t>
    <rPh sb="2" eb="4">
      <t>ヘイセイ</t>
    </rPh>
    <phoneticPr fontId="2"/>
  </si>
  <si>
    <t>４　火元責任者</t>
    <rPh sb="2" eb="4">
      <t>ヒモト</t>
    </rPh>
    <phoneticPr fontId="2"/>
  </si>
  <si>
    <t>平成　　年　　月　　日</t>
    <phoneticPr fontId="2"/>
  </si>
  <si>
    <t>仮 設 物 設 置 許 可 願</t>
    <phoneticPr fontId="2"/>
  </si>
  <si>
    <t>記</t>
    <phoneticPr fontId="2"/>
  </si>
  <si>
    <t>１　仮設建物の種別</t>
    <phoneticPr fontId="2"/>
  </si>
  <si>
    <t>２　使　用　面　積</t>
    <phoneticPr fontId="2"/>
  </si>
  <si>
    <t>４　使 用 責 任 者</t>
    <phoneticPr fontId="2"/>
  </si>
  <si>
    <t>５　火 元 責 任 者</t>
    <phoneticPr fontId="2"/>
  </si>
  <si>
    <t>上（下）水 道 使 用 願</t>
    <rPh sb="2" eb="3">
      <t>ゲ</t>
    </rPh>
    <phoneticPr fontId="2"/>
  </si>
  <si>
    <t>記</t>
    <phoneticPr fontId="2"/>
  </si>
  <si>
    <t>自　平成　　年　　月　　日</t>
    <phoneticPr fontId="2"/>
  </si>
  <si>
    <t>至  平成　　年　　月　　日</t>
    <phoneticPr fontId="2"/>
  </si>
  <si>
    <t>平成　　年　　月　　日</t>
    <phoneticPr fontId="2"/>
  </si>
  <si>
    <t>工事場所</t>
    <phoneticPr fontId="2"/>
  </si>
  <si>
    <t>記</t>
    <phoneticPr fontId="2"/>
  </si>
  <si>
    <t>１  使　用　場　所</t>
    <phoneticPr fontId="2"/>
  </si>
  <si>
    <t>２  使　用　設　備</t>
    <phoneticPr fontId="2"/>
  </si>
  <si>
    <t>３　使　用　期　間</t>
    <phoneticPr fontId="2"/>
  </si>
  <si>
    <t>自　平成　　年　　月　　日</t>
    <phoneticPr fontId="2"/>
  </si>
  <si>
    <t>至  平成　　年　　月　　日</t>
    <phoneticPr fontId="2"/>
  </si>
  <si>
    <t>４　使 用 責 任 者</t>
    <phoneticPr fontId="2"/>
  </si>
  <si>
    <t>平成　　年　　月　　日</t>
    <phoneticPr fontId="2"/>
  </si>
  <si>
    <t xml:space="preserve">  住 所</t>
    <phoneticPr fontId="2"/>
  </si>
  <si>
    <t>～</t>
    <phoneticPr fontId="2"/>
  </si>
  <si>
    <t>記</t>
    <phoneticPr fontId="2"/>
  </si>
  <si>
    <t>㎡</t>
    <phoneticPr fontId="2"/>
  </si>
  <si>
    <t>３　使用責任者</t>
    <phoneticPr fontId="2"/>
  </si>
  <si>
    <t>平成　　年　　月　　日</t>
    <phoneticPr fontId="2"/>
  </si>
  <si>
    <t>１．氏　　名</t>
  </si>
  <si>
    <t xml:space="preserve">                               経　　　歴　　　書</t>
  </si>
  <si>
    <t>本 籍 地</t>
  </si>
  <si>
    <t>工事用電力保安責任者通知書</t>
    <rPh sb="0" eb="2">
      <t>コウジ</t>
    </rPh>
    <rPh sb="2" eb="5">
      <t>ヨウデンリョク</t>
    </rPh>
    <rPh sb="5" eb="7">
      <t>ホアン</t>
    </rPh>
    <rPh sb="7" eb="10">
      <t>セキニンシャ</t>
    </rPh>
    <rPh sb="10" eb="12">
      <t>ツウチ</t>
    </rPh>
    <rPh sb="12" eb="13">
      <t>ショ</t>
    </rPh>
    <phoneticPr fontId="28"/>
  </si>
  <si>
    <t>記</t>
    <phoneticPr fontId="2"/>
  </si>
  <si>
    <t>＜工事経歴等＞</t>
    <phoneticPr fontId="38"/>
  </si>
  <si>
    <t>入社　　　　　年　　　月</t>
    <phoneticPr fontId="38"/>
  </si>
  <si>
    <t>＜ 資　　格 ＞</t>
    <phoneticPr fontId="38"/>
  </si>
  <si>
    <t>＜ 最終学歴 ＞</t>
    <phoneticPr fontId="38"/>
  </si>
  <si>
    <t>備　　考</t>
    <rPh sb="0" eb="1">
      <t>ソナエ</t>
    </rPh>
    <rPh sb="3" eb="4">
      <t>コウ</t>
    </rPh>
    <phoneticPr fontId="2"/>
  </si>
  <si>
    <t>金　　額</t>
    <rPh sb="0" eb="1">
      <t>キン</t>
    </rPh>
    <rPh sb="3" eb="4">
      <t>ガク</t>
    </rPh>
    <phoneticPr fontId="2"/>
  </si>
  <si>
    <t>単　　価</t>
    <rPh sb="0" eb="1">
      <t>タン</t>
    </rPh>
    <rPh sb="3" eb="4">
      <t>アタイ</t>
    </rPh>
    <phoneticPr fontId="2"/>
  </si>
  <si>
    <t>　細　目　別　内　訳</t>
    <rPh sb="1" eb="2">
      <t>ホソ</t>
    </rPh>
    <rPh sb="3" eb="4">
      <t>メ</t>
    </rPh>
    <rPh sb="5" eb="6">
      <t>ベツ</t>
    </rPh>
    <rPh sb="7" eb="8">
      <t>ナイ</t>
    </rPh>
    <rPh sb="9" eb="10">
      <t>ヤク</t>
    </rPh>
    <phoneticPr fontId="2"/>
  </si>
  <si>
    <t>　科　目　別　内　訳</t>
    <rPh sb="1" eb="2">
      <t>カ</t>
    </rPh>
    <rPh sb="3" eb="4">
      <t>メ</t>
    </rPh>
    <rPh sb="5" eb="6">
      <t>ベツ</t>
    </rPh>
    <rPh sb="7" eb="8">
      <t>ナイ</t>
    </rPh>
    <rPh sb="9" eb="10">
      <t>ヤク</t>
    </rPh>
    <phoneticPr fontId="2"/>
  </si>
  <si>
    <t>　種　目　別　内　訳</t>
    <rPh sb="1" eb="2">
      <t>タネ</t>
    </rPh>
    <rPh sb="3" eb="4">
      <t>メ</t>
    </rPh>
    <rPh sb="5" eb="6">
      <t>ベツ</t>
    </rPh>
    <rPh sb="7" eb="8">
      <t>ナイ</t>
    </rPh>
    <rPh sb="9" eb="10">
      <t>ヤク</t>
    </rPh>
    <phoneticPr fontId="2"/>
  </si>
  <si>
    <t>平成　  年　  月　  日</t>
    <phoneticPr fontId="2"/>
  </si>
  <si>
    <t>請負工事の表示</t>
    <phoneticPr fontId="2"/>
  </si>
  <si>
    <t xml:space="preserve">請負代金額 </t>
    <phoneticPr fontId="2"/>
  </si>
  <si>
    <t>工事場所</t>
    <phoneticPr fontId="2"/>
  </si>
  <si>
    <t xml:space="preserve">工　　　期 </t>
    <phoneticPr fontId="2"/>
  </si>
  <si>
    <t>全（　　　  ）葉</t>
    <phoneticPr fontId="2"/>
  </si>
  <si>
    <t>※文字数の多い少ないにより印刷範囲から文字等がはみ出て</t>
    <rPh sb="1" eb="4">
      <t>モジスウ</t>
    </rPh>
    <rPh sb="5" eb="6">
      <t>オオ</t>
    </rPh>
    <rPh sb="7" eb="8">
      <t>スク</t>
    </rPh>
    <rPh sb="13" eb="15">
      <t>インサツ</t>
    </rPh>
    <rPh sb="15" eb="17">
      <t>ハンイ</t>
    </rPh>
    <rPh sb="19" eb="21">
      <t>モジ</t>
    </rPh>
    <rPh sb="21" eb="22">
      <t>トウ</t>
    </rPh>
    <rPh sb="25" eb="26">
      <t>デ</t>
    </rPh>
    <phoneticPr fontId="2"/>
  </si>
  <si>
    <t>　 しまう事があります。印刷前に印刷イメージを確認して下さい。</t>
    <rPh sb="5" eb="6">
      <t>コト</t>
    </rPh>
    <rPh sb="27" eb="28">
      <t>クダ</t>
    </rPh>
    <phoneticPr fontId="2"/>
  </si>
  <si>
    <t>工事進捗状況報告書</t>
    <rPh sb="0" eb="2">
      <t>コウジ</t>
    </rPh>
    <rPh sb="2" eb="4">
      <t>シンチョク</t>
    </rPh>
    <rPh sb="4" eb="6">
      <t>ジョウキョウ</t>
    </rPh>
    <rPh sb="6" eb="9">
      <t>ホウコクショ</t>
    </rPh>
    <phoneticPr fontId="2"/>
  </si>
  <si>
    <t xml:space="preserve">   平成　　年　　月　　日</t>
    <rPh sb="7" eb="8">
      <t>ネン</t>
    </rPh>
    <rPh sb="10" eb="11">
      <t>ツキ</t>
    </rPh>
    <rPh sb="13" eb="14">
      <t>ニチ</t>
    </rPh>
    <phoneticPr fontId="2"/>
  </si>
  <si>
    <t>住所</t>
    <rPh sb="0" eb="2">
      <t>ジュウショ</t>
    </rPh>
    <phoneticPr fontId="2"/>
  </si>
  <si>
    <t>※４工事分の工事データをストックできます。</t>
    <rPh sb="2" eb="4">
      <t>コウジ</t>
    </rPh>
    <rPh sb="4" eb="5">
      <t>ブン</t>
    </rPh>
    <rPh sb="6" eb="8">
      <t>コウジ</t>
    </rPh>
    <phoneticPr fontId="2"/>
  </si>
  <si>
    <t>※シート名文頭の番号は、「現場監理要領　５．１）提出書類一覧表」記載の、</t>
    <rPh sb="4" eb="5">
      <t>メイ</t>
    </rPh>
    <rPh sb="5" eb="7">
      <t>ブントウ</t>
    </rPh>
    <rPh sb="8" eb="10">
      <t>バンゴウ</t>
    </rPh>
    <rPh sb="13" eb="15">
      <t>ゲンバ</t>
    </rPh>
    <rPh sb="15" eb="17">
      <t>カンリ</t>
    </rPh>
    <rPh sb="17" eb="19">
      <t>ヨウリョウ</t>
    </rPh>
    <rPh sb="24" eb="26">
      <t>テイシュツ</t>
    </rPh>
    <rPh sb="26" eb="28">
      <t>ショルイ</t>
    </rPh>
    <rPh sb="28" eb="30">
      <t>イチラン</t>
    </rPh>
    <rPh sb="30" eb="31">
      <t>ヒョウ</t>
    </rPh>
    <rPh sb="32" eb="34">
      <t>キサイ</t>
    </rPh>
    <phoneticPr fontId="2"/>
  </si>
  <si>
    <t>　書類番号を示す。</t>
    <rPh sb="1" eb="3">
      <t>ショルイ</t>
    </rPh>
    <rPh sb="3" eb="5">
      <t>バンゴウ</t>
    </rPh>
    <rPh sb="6" eb="7">
      <t>シメ</t>
    </rPh>
    <phoneticPr fontId="2"/>
  </si>
  <si>
    <t>工 事 費 内 訳 明 細 書</t>
    <phoneticPr fontId="2"/>
  </si>
  <si>
    <t>備　　　考</t>
    <rPh sb="0" eb="1">
      <t>ソナエ</t>
    </rPh>
    <rPh sb="4" eb="5">
      <t>コウ</t>
    </rPh>
    <phoneticPr fontId="2"/>
  </si>
  <si>
    <t>摘　　　　 要</t>
    <rPh sb="0" eb="1">
      <t>テキ</t>
    </rPh>
    <rPh sb="6" eb="7">
      <t>ヨウ</t>
    </rPh>
    <phoneticPr fontId="2"/>
  </si>
  <si>
    <t>数　量</t>
    <rPh sb="0" eb="1">
      <t>カズ</t>
    </rPh>
    <rPh sb="2" eb="3">
      <t>リョウ</t>
    </rPh>
    <phoneticPr fontId="2"/>
  </si>
  <si>
    <t>金　　　額</t>
    <rPh sb="0" eb="1">
      <t>キン</t>
    </rPh>
    <rPh sb="4" eb="5">
      <t>ガク</t>
    </rPh>
    <phoneticPr fontId="2"/>
  </si>
  <si>
    <t>引渡書日付</t>
    <rPh sb="0" eb="3">
      <t>ヒキワタシショ</t>
    </rPh>
    <rPh sb="3" eb="5">
      <t>ヒヅケ</t>
    </rPh>
    <phoneticPr fontId="2"/>
  </si>
  <si>
    <t>摘　　　要</t>
    <rPh sb="0" eb="1">
      <t>テキ</t>
    </rPh>
    <rPh sb="4" eb="5">
      <t>ヨウ</t>
    </rPh>
    <phoneticPr fontId="38"/>
  </si>
  <si>
    <r>
      <t xml:space="preserve"> 上記の金額をお支払くださるよう、</t>
    </r>
    <r>
      <rPr>
        <sz val="11"/>
        <color indexed="12"/>
        <rFont val="ＭＳ Ｐ明朝"/>
        <family val="1"/>
        <charset val="128"/>
      </rPr>
      <t>｛前払金保証事業会社の会社名｝</t>
    </r>
    <r>
      <rPr>
        <sz val="11"/>
        <rFont val="ＭＳ Ｐ明朝"/>
        <family val="1"/>
        <charset val="128"/>
      </rPr>
      <t>の保証契約書を添えて請求します。</t>
    </r>
    <rPh sb="1" eb="3">
      <t>ジョウキ</t>
    </rPh>
    <rPh sb="4" eb="6">
      <t>キンガク</t>
    </rPh>
    <rPh sb="8" eb="10">
      <t>シハラ</t>
    </rPh>
    <rPh sb="18" eb="20">
      <t>マエバラ</t>
    </rPh>
    <rPh sb="20" eb="21">
      <t>キン</t>
    </rPh>
    <rPh sb="21" eb="23">
      <t>ホショウ</t>
    </rPh>
    <rPh sb="23" eb="25">
      <t>ジギョウ</t>
    </rPh>
    <rPh sb="25" eb="27">
      <t>カイシャ</t>
    </rPh>
    <rPh sb="28" eb="30">
      <t>カイシャ</t>
    </rPh>
    <rPh sb="30" eb="31">
      <t>メイ</t>
    </rPh>
    <rPh sb="33" eb="35">
      <t>ホショウ</t>
    </rPh>
    <rPh sb="35" eb="38">
      <t>ケイヤクショ</t>
    </rPh>
    <rPh sb="39" eb="40">
      <t>ソ</t>
    </rPh>
    <rPh sb="42" eb="44">
      <t>セイキュウ</t>
    </rPh>
    <phoneticPr fontId="2"/>
  </si>
  <si>
    <t>御中</t>
    <rPh sb="0" eb="2">
      <t>オンチュウ</t>
    </rPh>
    <phoneticPr fontId="2"/>
  </si>
  <si>
    <t>請負者住所（フリガナ）</t>
    <rPh sb="0" eb="3">
      <t>ウケオイシャ</t>
    </rPh>
    <rPh sb="3" eb="5">
      <t>ジュウショ</t>
    </rPh>
    <phoneticPr fontId="2"/>
  </si>
  <si>
    <t>代表者名（フリガナ）</t>
    <rPh sb="0" eb="3">
      <t>ダイヒョウシャ</t>
    </rPh>
    <rPh sb="3" eb="4">
      <t>メイ</t>
    </rPh>
    <phoneticPr fontId="2"/>
  </si>
  <si>
    <t>請負者名（フリガナ）</t>
    <rPh sb="0" eb="3">
      <t>ウケオイシャ</t>
    </rPh>
    <rPh sb="3" eb="4">
      <t>メイ</t>
    </rPh>
    <phoneticPr fontId="2"/>
  </si>
  <si>
    <t>　上記工事施工のため別紙添付図面を御検討の上、工事用地の使用を許可願います。</t>
    <rPh sb="10" eb="12">
      <t>ベッシ</t>
    </rPh>
    <rPh sb="12" eb="14">
      <t>テンプ</t>
    </rPh>
    <rPh sb="14" eb="16">
      <t>ズメン</t>
    </rPh>
    <rPh sb="17" eb="18">
      <t>ゴ</t>
    </rPh>
    <rPh sb="21" eb="22">
      <t>ウエ</t>
    </rPh>
    <rPh sb="23" eb="25">
      <t>コウジ</t>
    </rPh>
    <rPh sb="25" eb="27">
      <t>ヨウチ</t>
    </rPh>
    <rPh sb="28" eb="30">
      <t>シヨウ</t>
    </rPh>
    <phoneticPr fontId="2"/>
  </si>
  <si>
    <t>１　用 地 面 積</t>
    <rPh sb="2" eb="3">
      <t>ヨウ</t>
    </rPh>
    <rPh sb="4" eb="5">
      <t>チ</t>
    </rPh>
    <rPh sb="6" eb="7">
      <t>メン</t>
    </rPh>
    <rPh sb="8" eb="9">
      <t>セキ</t>
    </rPh>
    <phoneticPr fontId="2"/>
  </si>
  <si>
    <t>（連絡先電話番号　   　　　　）</t>
    <rPh sb="6" eb="8">
      <t>バンゴウ</t>
    </rPh>
    <phoneticPr fontId="2"/>
  </si>
  <si>
    <t>　上記工事施工のため下記の通り仮設建物が必要なので、別紙添付図面を御検討の上、仮設物の設置を許可願います。</t>
    <rPh sb="13" eb="14">
      <t>トオ</t>
    </rPh>
    <rPh sb="33" eb="34">
      <t>ゴ</t>
    </rPh>
    <rPh sb="37" eb="38">
      <t>ウエ</t>
    </rPh>
    <phoneticPr fontId="2"/>
  </si>
  <si>
    <t>３　使　用　期　間</t>
    <rPh sb="2" eb="3">
      <t>ツカ</t>
    </rPh>
    <rPh sb="4" eb="5">
      <t>ヨウ</t>
    </rPh>
    <phoneticPr fontId="2"/>
  </si>
  <si>
    <t>　上記工事施工のため下記の通り上（下）水道を使用したいので別紙添付図面を御検討の上許可願います。</t>
    <rPh sb="13" eb="14">
      <t>トオ</t>
    </rPh>
    <rPh sb="17" eb="18">
      <t>ゲ</t>
    </rPh>
    <rPh sb="36" eb="37">
      <t>ゴ</t>
    </rPh>
    <rPh sb="40" eb="41">
      <t>ウエ</t>
    </rPh>
    <phoneticPr fontId="2"/>
  </si>
  <si>
    <t>　なおメーター等の取付に要する費用は当方にて負担します。</t>
    <phoneticPr fontId="2"/>
  </si>
  <si>
    <t>１  使　用　場　所</t>
    <phoneticPr fontId="2"/>
  </si>
  <si>
    <t>２  使　用　設　備</t>
    <phoneticPr fontId="2"/>
  </si>
  <si>
    <t xml:space="preserve">３　使　用　期　間 </t>
    <rPh sb="2" eb="3">
      <t>ツカ</t>
    </rPh>
    <rPh sb="4" eb="5">
      <t>ヨウ</t>
    </rPh>
    <rPh sb="6" eb="7">
      <t>キ</t>
    </rPh>
    <rPh sb="8" eb="9">
      <t>アイダ</t>
    </rPh>
    <phoneticPr fontId="2"/>
  </si>
  <si>
    <t>４　使 用 責 任 者</t>
    <phoneticPr fontId="2"/>
  </si>
  <si>
    <t>電 力 使 用 許 可 願</t>
    <rPh sb="0" eb="1">
      <t>デン</t>
    </rPh>
    <rPh sb="2" eb="3">
      <t>チカラ</t>
    </rPh>
    <rPh sb="4" eb="5">
      <t>ツカ</t>
    </rPh>
    <rPh sb="6" eb="7">
      <t>ヨウ</t>
    </rPh>
    <rPh sb="8" eb="9">
      <t>モト</t>
    </rPh>
    <rPh sb="10" eb="11">
      <t>カ</t>
    </rPh>
    <rPh sb="12" eb="13">
      <t>ネガ</t>
    </rPh>
    <phoneticPr fontId="2"/>
  </si>
  <si>
    <t>入力シートに技術検査職員の欄を追加、更に技術検査シートへのリンクを実施</t>
    <rPh sb="0" eb="2">
      <t>ニュウリョク</t>
    </rPh>
    <rPh sb="6" eb="8">
      <t>ギジュツ</t>
    </rPh>
    <rPh sb="8" eb="10">
      <t>ケンサ</t>
    </rPh>
    <rPh sb="10" eb="12">
      <t>ショクイン</t>
    </rPh>
    <rPh sb="13" eb="14">
      <t>ラン</t>
    </rPh>
    <rPh sb="15" eb="17">
      <t>ツイカ</t>
    </rPh>
    <rPh sb="18" eb="19">
      <t>サラ</t>
    </rPh>
    <rPh sb="20" eb="22">
      <t>ギジュツ</t>
    </rPh>
    <rPh sb="22" eb="24">
      <t>ケンサ</t>
    </rPh>
    <rPh sb="33" eb="35">
      <t>ジッシ</t>
    </rPh>
    <phoneticPr fontId="2"/>
  </si>
  <si>
    <t>入力シート、
技術検査シート</t>
    <rPh sb="0" eb="2">
      <t>ニュウリョク</t>
    </rPh>
    <rPh sb="7" eb="9">
      <t>ギジュツ</t>
    </rPh>
    <rPh sb="9" eb="11">
      <t>ケンサ</t>
    </rPh>
    <phoneticPr fontId="2"/>
  </si>
  <si>
    <t>技術職員</t>
    <rPh sb="0" eb="2">
      <t>ギジュツ</t>
    </rPh>
    <rPh sb="2" eb="4">
      <t>ショクイン</t>
    </rPh>
    <phoneticPr fontId="2"/>
  </si>
  <si>
    <t>学校名</t>
    <rPh sb="0" eb="3">
      <t>ガッコウメイ</t>
    </rPh>
    <phoneticPr fontId="2"/>
  </si>
  <si>
    <t>○○工業高等専門学校</t>
    <rPh sb="2" eb="4">
      <t>コウギョウ</t>
    </rPh>
    <rPh sb="4" eb="6">
      <t>コウトウ</t>
    </rPh>
    <rPh sb="6" eb="8">
      <t>センモン</t>
    </rPh>
    <rPh sb="8" eb="10">
      <t>ガッコウ</t>
    </rPh>
    <phoneticPr fontId="2"/>
  </si>
  <si>
    <t>問い合わせ先(技術検査結果通知書で使用)</t>
    <rPh sb="0" eb="1">
      <t>ト</t>
    </rPh>
    <rPh sb="2" eb="3">
      <t>ア</t>
    </rPh>
    <rPh sb="5" eb="6">
      <t>サキ</t>
    </rPh>
    <rPh sb="7" eb="9">
      <t>ギジュツ</t>
    </rPh>
    <rPh sb="9" eb="11">
      <t>ケンサ</t>
    </rPh>
    <rPh sb="11" eb="13">
      <t>ケッカ</t>
    </rPh>
    <rPh sb="13" eb="16">
      <t>ツウチショ</t>
    </rPh>
    <rPh sb="17" eb="19">
      <t>シヨウ</t>
    </rPh>
    <phoneticPr fontId="2"/>
  </si>
  <si>
    <t xml:space="preserve"> １．工事の概要</t>
    <phoneticPr fontId="2"/>
  </si>
  <si>
    <t>（中間技術検査</t>
    <rPh sb="1" eb="3">
      <t>チュウカン</t>
    </rPh>
    <rPh sb="3" eb="5">
      <t>ギジュツ</t>
    </rPh>
    <rPh sb="5" eb="7">
      <t>ケンサ</t>
    </rPh>
    <phoneticPr fontId="2"/>
  </si>
  <si>
    <t>工　　　 期</t>
    <rPh sb="0" eb="1">
      <t>コウ</t>
    </rPh>
    <rPh sb="5" eb="6">
      <t>キ</t>
    </rPh>
    <phoneticPr fontId="2"/>
  </si>
  <si>
    <t>改修工事</t>
    <rPh sb="0" eb="2">
      <t>カイシュウ</t>
    </rPh>
    <rPh sb="2" eb="4">
      <t>コウジ</t>
    </rPh>
    <phoneticPr fontId="2"/>
  </si>
  <si>
    <t>特になし</t>
    <rPh sb="0" eb="1">
      <t>トク</t>
    </rPh>
    <phoneticPr fontId="2"/>
  </si>
  <si>
    <t>（完成通知</t>
    <rPh sb="1" eb="3">
      <t>カンセイ</t>
    </rPh>
    <rPh sb="3" eb="5">
      <t>ツウチ</t>
    </rPh>
    <phoneticPr fontId="2"/>
  </si>
  <si>
    <t xml:space="preserve">   （完成通知</t>
    <rPh sb="4" eb="6">
      <t>カンセイ</t>
    </rPh>
    <rPh sb="6" eb="8">
      <t>ツウチ</t>
    </rPh>
    <phoneticPr fontId="2"/>
  </si>
  <si>
    <t>工事契約</t>
    <rPh sb="0" eb="2">
      <t>コウジ</t>
    </rPh>
    <rPh sb="2" eb="4">
      <t>ケイヤク</t>
    </rPh>
    <phoneticPr fontId="2"/>
  </si>
  <si>
    <t>技術職員→契約担当役へ復命書</t>
    <rPh sb="0" eb="2">
      <t>ギジュツ</t>
    </rPh>
    <rPh sb="2" eb="4">
      <t>ショクイン</t>
    </rPh>
    <rPh sb="5" eb="7">
      <t>ケイヤク</t>
    </rPh>
    <rPh sb="7" eb="9">
      <t>タントウ</t>
    </rPh>
    <rPh sb="9" eb="10">
      <t>エキ</t>
    </rPh>
    <rPh sb="11" eb="13">
      <t>フクメイ</t>
    </rPh>
    <rPh sb="13" eb="14">
      <t>ショ</t>
    </rPh>
    <phoneticPr fontId="2"/>
  </si>
  <si>
    <t>　　　↓</t>
    <phoneticPr fontId="2"/>
  </si>
  <si>
    <t>中間技術検査</t>
    <rPh sb="0" eb="2">
      <t>チュウカン</t>
    </rPh>
    <rPh sb="2" eb="4">
      <t>ギジュツ</t>
    </rPh>
    <rPh sb="4" eb="6">
      <t>ケンサ</t>
    </rPh>
    <phoneticPr fontId="2"/>
  </si>
  <si>
    <t>技術検査</t>
    <rPh sb="0" eb="2">
      <t>ギジュツ</t>
    </rPh>
    <rPh sb="2" eb="4">
      <t>ケンサ</t>
    </rPh>
    <phoneticPr fontId="2"/>
  </si>
  <si>
    <t>技術検査フロー（案）</t>
    <rPh sb="0" eb="2">
      <t>ギジュツ</t>
    </rPh>
    <rPh sb="2" eb="4">
      <t>ケンサ</t>
    </rPh>
    <rPh sb="8" eb="9">
      <t>アン</t>
    </rPh>
    <phoneticPr fontId="2"/>
  </si>
  <si>
    <t>技術職員による技術検査実施</t>
    <rPh sb="0" eb="2">
      <t>ギジュツ</t>
    </rPh>
    <rPh sb="2" eb="4">
      <t>ショクイン</t>
    </rPh>
    <rPh sb="7" eb="9">
      <t>ギジュツ</t>
    </rPh>
    <rPh sb="9" eb="11">
      <t>ケンサ</t>
    </rPh>
    <rPh sb="11" eb="13">
      <t>ジッシ</t>
    </rPh>
    <phoneticPr fontId="2"/>
  </si>
  <si>
    <t>技術検査実施時期通知書（案）を追加</t>
    <rPh sb="12" eb="13">
      <t>アン</t>
    </rPh>
    <rPh sb="15" eb="17">
      <t>ツイカ</t>
    </rPh>
    <phoneticPr fontId="2"/>
  </si>
  <si>
    <t>検査願います。</t>
    <rPh sb="0" eb="2">
      <t>ケンサ</t>
    </rPh>
    <rPh sb="2" eb="3">
      <t>ネガ</t>
    </rPh>
    <phoneticPr fontId="2"/>
  </si>
  <si>
    <t xml:space="preserve"> １．指定された施工段階</t>
    <rPh sb="3" eb="5">
      <t>シテイ</t>
    </rPh>
    <rPh sb="8" eb="10">
      <t>セコウ</t>
    </rPh>
    <rPh sb="10" eb="12">
      <t>ダンカイ</t>
    </rPh>
    <phoneticPr fontId="2"/>
  </si>
  <si>
    <t>建築仕上げ工事着手前</t>
    <phoneticPr fontId="2"/>
  </si>
  <si>
    <t>平成20年9月12日～9月16日の間で指定願います。</t>
    <rPh sb="12" eb="13">
      <t>ガツ</t>
    </rPh>
    <rPh sb="15" eb="16">
      <t>ニチ</t>
    </rPh>
    <rPh sb="17" eb="18">
      <t>アイダ</t>
    </rPh>
    <rPh sb="19" eb="21">
      <t>シテイ</t>
    </rPh>
    <rPh sb="21" eb="22">
      <t>ネガ</t>
    </rPh>
    <phoneticPr fontId="2"/>
  </si>
  <si>
    <t>検査実施日</t>
    <rPh sb="0" eb="2">
      <t>ケンサ</t>
    </rPh>
    <rPh sb="2" eb="5">
      <t>ジッシビ</t>
    </rPh>
    <phoneticPr fontId="2"/>
  </si>
  <si>
    <t>検査に必要な関係書類　</t>
    <rPh sb="0" eb="2">
      <t>ケンサ</t>
    </rPh>
    <rPh sb="3" eb="5">
      <t>ヒツヨウ</t>
    </rPh>
    <rPh sb="6" eb="8">
      <t>カンケイ</t>
    </rPh>
    <rPh sb="8" eb="10">
      <t>ショルイ</t>
    </rPh>
    <phoneticPr fontId="2"/>
  </si>
  <si>
    <t>別紙のとおり</t>
    <rPh sb="0" eb="2">
      <t>ベッシ</t>
    </rPh>
    <phoneticPr fontId="2"/>
  </si>
  <si>
    <t>別紙</t>
    <rPh sb="0" eb="2">
      <t>ベッシ</t>
    </rPh>
    <phoneticPr fontId="2"/>
  </si>
  <si>
    <t>中間技術検査に必要な関係書類等は次のとおりとする。</t>
    <rPh sb="0" eb="2">
      <t>チュウカン</t>
    </rPh>
    <rPh sb="2" eb="4">
      <t>ギジュツ</t>
    </rPh>
    <rPh sb="4" eb="6">
      <t>ケンサ</t>
    </rPh>
    <rPh sb="7" eb="9">
      <t>ヒツヨウ</t>
    </rPh>
    <rPh sb="10" eb="12">
      <t>カンケイ</t>
    </rPh>
    <rPh sb="12" eb="14">
      <t>ショルイ</t>
    </rPh>
    <rPh sb="14" eb="15">
      <t>トウ</t>
    </rPh>
    <rPh sb="16" eb="17">
      <t>ツギ</t>
    </rPh>
    <phoneticPr fontId="2"/>
  </si>
  <si>
    <t>(4) 実施工程表（予定及び実施出来高曲線が記入されているもの）</t>
    <rPh sb="4" eb="6">
      <t>ジッシ</t>
    </rPh>
    <rPh sb="6" eb="9">
      <t>コウテイヒョウ</t>
    </rPh>
    <rPh sb="10" eb="12">
      <t>ヨテイ</t>
    </rPh>
    <rPh sb="12" eb="13">
      <t>オヨ</t>
    </rPh>
    <rPh sb="14" eb="16">
      <t>ジッシ</t>
    </rPh>
    <rPh sb="16" eb="19">
      <t>デキダカ</t>
    </rPh>
    <rPh sb="19" eb="21">
      <t>キョクセン</t>
    </rPh>
    <rPh sb="22" eb="24">
      <t>キニュウ</t>
    </rPh>
    <phoneticPr fontId="2"/>
  </si>
  <si>
    <t>(5) 施工計画書</t>
    <rPh sb="4" eb="6">
      <t>セコウ</t>
    </rPh>
    <rPh sb="6" eb="9">
      <t>ケイカクショ</t>
    </rPh>
    <phoneticPr fontId="2"/>
  </si>
  <si>
    <t>(8) 安全管理に関する記録</t>
    <rPh sb="4" eb="6">
      <t>アンゼン</t>
    </rPh>
    <rPh sb="6" eb="8">
      <t>カンリ</t>
    </rPh>
    <rPh sb="9" eb="10">
      <t>カン</t>
    </rPh>
    <rPh sb="12" eb="14">
      <t>キロク</t>
    </rPh>
    <phoneticPr fontId="2"/>
  </si>
  <si>
    <t>(9) 官公署等への届出書の写し</t>
    <rPh sb="4" eb="7">
      <t>カンコウショ</t>
    </rPh>
    <rPh sb="7" eb="8">
      <t>トウ</t>
    </rPh>
    <rPh sb="10" eb="11">
      <t>トド</t>
    </rPh>
    <rPh sb="11" eb="12">
      <t>デ</t>
    </rPh>
    <rPh sb="12" eb="13">
      <t>ショ</t>
    </rPh>
    <rPh sb="14" eb="15">
      <t>ウツ</t>
    </rPh>
    <phoneticPr fontId="2"/>
  </si>
  <si>
    <t>(10)出来形状況図（下図を参考に作成し、技術検査職員に提示する。）</t>
    <rPh sb="4" eb="6">
      <t>デキ</t>
    </rPh>
    <rPh sb="6" eb="7">
      <t>カタチ</t>
    </rPh>
    <rPh sb="7" eb="9">
      <t>ジョウキョウ</t>
    </rPh>
    <rPh sb="9" eb="10">
      <t>ズ</t>
    </rPh>
    <rPh sb="11" eb="13">
      <t>カズ</t>
    </rPh>
    <rPh sb="14" eb="16">
      <t>サンコウ</t>
    </rPh>
    <rPh sb="17" eb="19">
      <t>サクセイ</t>
    </rPh>
    <rPh sb="21" eb="23">
      <t>ギジュツ</t>
    </rPh>
    <rPh sb="23" eb="25">
      <t>ケンサ</t>
    </rPh>
    <rPh sb="25" eb="27">
      <t>ショクイン</t>
    </rPh>
    <rPh sb="28" eb="30">
      <t>テイジ</t>
    </rPh>
    <phoneticPr fontId="2"/>
  </si>
  <si>
    <t>(11)その他契約書又は設計図書に特記された書類等</t>
    <rPh sb="6" eb="7">
      <t>ホカ</t>
    </rPh>
    <rPh sb="7" eb="10">
      <t>ケイヤクショ</t>
    </rPh>
    <rPh sb="10" eb="11">
      <t>マタ</t>
    </rPh>
    <rPh sb="12" eb="15">
      <t>セッケイズ</t>
    </rPh>
    <rPh sb="15" eb="16">
      <t>ショ</t>
    </rPh>
    <rPh sb="17" eb="19">
      <t>トッキ</t>
    </rPh>
    <rPh sb="22" eb="24">
      <t>ショルイ</t>
    </rPh>
    <rPh sb="24" eb="25">
      <t>トウ</t>
    </rPh>
    <phoneticPr fontId="2"/>
  </si>
  <si>
    <t>　中間技術検査に必要な関係書類等</t>
    <rPh sb="1" eb="3">
      <t>チュウカン</t>
    </rPh>
    <rPh sb="3" eb="5">
      <t>ギジュツ</t>
    </rPh>
    <rPh sb="5" eb="7">
      <t>ケンサ</t>
    </rPh>
    <rPh sb="8" eb="10">
      <t>ヒツヨウ</t>
    </rPh>
    <rPh sb="11" eb="13">
      <t>カンケイ</t>
    </rPh>
    <rPh sb="13" eb="15">
      <t>ショルイ</t>
    </rPh>
    <rPh sb="15" eb="16">
      <t>トウ</t>
    </rPh>
    <phoneticPr fontId="2"/>
  </si>
  <si>
    <t>書類等名</t>
    <rPh sb="0" eb="2">
      <t>ショルイ</t>
    </rPh>
    <rPh sb="2" eb="3">
      <t>トウ</t>
    </rPh>
    <rPh sb="3" eb="4">
      <t>メイ</t>
    </rPh>
    <phoneticPr fontId="2"/>
  </si>
  <si>
    <t>出来形状況図</t>
    <rPh sb="0" eb="2">
      <t>デキ</t>
    </rPh>
    <rPh sb="2" eb="3">
      <t>ガタ</t>
    </rPh>
    <rPh sb="3" eb="5">
      <t>ジョウキョウ</t>
    </rPh>
    <rPh sb="5" eb="6">
      <t>ズ</t>
    </rPh>
    <phoneticPr fontId="2"/>
  </si>
  <si>
    <t>・設計図等を利用し､出来形部分を色塗り､
　ハッチング等で表示する。</t>
    <rPh sb="1" eb="4">
      <t>セッケイズ</t>
    </rPh>
    <rPh sb="4" eb="5">
      <t>トウ</t>
    </rPh>
    <rPh sb="6" eb="8">
      <t>リヨウ</t>
    </rPh>
    <rPh sb="10" eb="12">
      <t>デキ</t>
    </rPh>
    <rPh sb="12" eb="13">
      <t>ガタ</t>
    </rPh>
    <rPh sb="13" eb="15">
      <t>ブブン</t>
    </rPh>
    <rPh sb="16" eb="17">
      <t>イロ</t>
    </rPh>
    <rPh sb="17" eb="18">
      <t>ヌ</t>
    </rPh>
    <rPh sb="27" eb="28">
      <t>トウ</t>
    </rPh>
    <rPh sb="29" eb="31">
      <t>ヒョウジ</t>
    </rPh>
    <phoneticPr fontId="2"/>
  </si>
  <si>
    <t>・必要により出来形部分の数量(ｍ、
　個数等)を表示する。</t>
    <rPh sb="1" eb="3">
      <t>ヒツヨウ</t>
    </rPh>
    <rPh sb="6" eb="8">
      <t>デキ</t>
    </rPh>
    <rPh sb="8" eb="9">
      <t>カタチ</t>
    </rPh>
    <rPh sb="9" eb="11">
      <t>ブブン</t>
    </rPh>
    <rPh sb="12" eb="14">
      <t>スウリョウ</t>
    </rPh>
    <rPh sb="19" eb="22">
      <t>コスウナド</t>
    </rPh>
    <rPh sb="24" eb="26">
      <t>ヒョウジ</t>
    </rPh>
    <phoneticPr fontId="2"/>
  </si>
  <si>
    <t>・図示しにくい場所等は、文章で
　表現してもよいものとする。</t>
    <rPh sb="1" eb="3">
      <t>ズシ</t>
    </rPh>
    <rPh sb="7" eb="10">
      <t>バショナド</t>
    </rPh>
    <rPh sb="12" eb="14">
      <t>ブンショウ</t>
    </rPh>
    <rPh sb="17" eb="19">
      <t>ヒョウゲン</t>
    </rPh>
    <phoneticPr fontId="2"/>
  </si>
  <si>
    <t>まとめ方</t>
    <rPh sb="3" eb="4">
      <t>カタ</t>
    </rPh>
    <phoneticPr fontId="2"/>
  </si>
  <si>
    <t>備　　　　考</t>
    <rPh sb="0" eb="1">
      <t>ビン</t>
    </rPh>
    <rPh sb="5" eb="6">
      <t>コウ</t>
    </rPh>
    <phoneticPr fontId="2"/>
  </si>
  <si>
    <t>　　今回出来形部分
(○㎡)</t>
    <rPh sb="2" eb="4">
      <t>コンカイ</t>
    </rPh>
    <rPh sb="4" eb="6">
      <t>デキ</t>
    </rPh>
    <rPh sb="6" eb="7">
      <t>ガタ</t>
    </rPh>
    <rPh sb="7" eb="9">
      <t>ブブン</t>
    </rPh>
    <phoneticPr fontId="2"/>
  </si>
  <si>
    <t>(7) 工事の記録（工事打合書､工事材料搬入報告書､工事写真､見本､品質管理記録等）</t>
    <rPh sb="4" eb="6">
      <t>コウジ</t>
    </rPh>
    <rPh sb="7" eb="9">
      <t>キロク</t>
    </rPh>
    <rPh sb="10" eb="12">
      <t>コウジ</t>
    </rPh>
    <rPh sb="12" eb="14">
      <t>ウチアイ</t>
    </rPh>
    <rPh sb="14" eb="15">
      <t>ショ</t>
    </rPh>
    <rPh sb="16" eb="18">
      <t>コウジ</t>
    </rPh>
    <rPh sb="18" eb="20">
      <t>ザイリョウ</t>
    </rPh>
    <rPh sb="20" eb="22">
      <t>ハンニュウ</t>
    </rPh>
    <rPh sb="22" eb="25">
      <t>ホウコクショ</t>
    </rPh>
    <rPh sb="26" eb="28">
      <t>コウジ</t>
    </rPh>
    <rPh sb="28" eb="30">
      <t>ジャシン</t>
    </rPh>
    <rPh sb="31" eb="33">
      <t>ミホン</t>
    </rPh>
    <phoneticPr fontId="2"/>
  </si>
  <si>
    <t>(3) 施工体制台帳､施工体系図等（対象工事のみ）</t>
    <rPh sb="4" eb="6">
      <t>セコウ</t>
    </rPh>
    <rPh sb="6" eb="8">
      <t>タイセイ</t>
    </rPh>
    <rPh sb="8" eb="10">
      <t>ダイチョウ</t>
    </rPh>
    <rPh sb="11" eb="13">
      <t>セコウ</t>
    </rPh>
    <rPh sb="13" eb="16">
      <t>タイケイズ</t>
    </rPh>
    <rPh sb="16" eb="17">
      <t>トウ</t>
    </rPh>
    <rPh sb="18" eb="20">
      <t>タイショウ</t>
    </rPh>
    <rPh sb="20" eb="22">
      <t>コウジ</t>
    </rPh>
    <phoneticPr fontId="2"/>
  </si>
  <si>
    <t>(6) 施工図等（施工図､製作図､機器製作仕様書等）</t>
    <rPh sb="4" eb="7">
      <t>セコウズ</t>
    </rPh>
    <rPh sb="7" eb="8">
      <t>トウ</t>
    </rPh>
    <rPh sb="9" eb="12">
      <t>セコウズ</t>
    </rPh>
    <rPh sb="13" eb="15">
      <t>セイサク</t>
    </rPh>
    <rPh sb="15" eb="16">
      <t>ズ</t>
    </rPh>
    <rPh sb="17" eb="19">
      <t>キキ</t>
    </rPh>
    <rPh sb="19" eb="21">
      <t>セイサク</t>
    </rPh>
    <rPh sb="21" eb="24">
      <t>シヨウショ</t>
    </rPh>
    <rPh sb="24" eb="25">
      <t>ナド</t>
    </rPh>
    <phoneticPr fontId="2"/>
  </si>
  <si>
    <t>(1) 契約書（写し）</t>
    <rPh sb="4" eb="7">
      <t>ケイヤクショ</t>
    </rPh>
    <rPh sb="8" eb="9">
      <t>ウツ</t>
    </rPh>
    <phoneticPr fontId="2"/>
  </si>
  <si>
    <t>(2) 設計図書（現場説明書､質問回答書､図面等）</t>
    <rPh sb="4" eb="6">
      <t>セッケイ</t>
    </rPh>
    <rPh sb="6" eb="8">
      <t>トショ</t>
    </rPh>
    <rPh sb="9" eb="11">
      <t>ゲンバ</t>
    </rPh>
    <rPh sb="11" eb="14">
      <t>セツメイショ</t>
    </rPh>
    <rPh sb="15" eb="17">
      <t>シツモン</t>
    </rPh>
    <rPh sb="17" eb="20">
      <t>カイトウショ</t>
    </rPh>
    <rPh sb="21" eb="23">
      <t>ズメン</t>
    </rPh>
    <rPh sb="23" eb="24">
      <t>トウ</t>
    </rPh>
    <phoneticPr fontId="2"/>
  </si>
  <si>
    <t>工程表作成</t>
    <rPh sb="0" eb="3">
      <t>コウテイヒョウ</t>
    </rPh>
    <rPh sb="3" eb="5">
      <t>サクセイ</t>
    </rPh>
    <phoneticPr fontId="2"/>
  </si>
  <si>
    <t>工程表へ検査予定日を記入（技術検査、中間技術検査、他）</t>
    <rPh sb="0" eb="3">
      <t>コウテイヒョウ</t>
    </rPh>
    <rPh sb="4" eb="6">
      <t>ケンサ</t>
    </rPh>
    <rPh sb="6" eb="8">
      <t>ヨテイ</t>
    </rPh>
    <rPh sb="8" eb="9">
      <t>ビ</t>
    </rPh>
    <rPh sb="10" eb="12">
      <t>キニュウ</t>
    </rPh>
    <rPh sb="13" eb="15">
      <t>ギジュツ</t>
    </rPh>
    <rPh sb="15" eb="17">
      <t>ケンサ</t>
    </rPh>
    <rPh sb="18" eb="20">
      <t>チュウカン</t>
    </rPh>
    <rPh sb="20" eb="22">
      <t>ギジュツ</t>
    </rPh>
    <rPh sb="22" eb="24">
      <t>ケンサ</t>
    </rPh>
    <rPh sb="25" eb="26">
      <t>ホカ</t>
    </rPh>
    <phoneticPr fontId="2"/>
  </si>
  <si>
    <t>監督職員へ工程表を提出</t>
    <rPh sb="0" eb="2">
      <t>カントク</t>
    </rPh>
    <rPh sb="2" eb="4">
      <t>ショクイン</t>
    </rPh>
    <rPh sb="5" eb="8">
      <t>コウテイヒョウ</t>
    </rPh>
    <rPh sb="9" eb="11">
      <t>テイシュツ</t>
    </rPh>
    <phoneticPr fontId="2"/>
  </si>
  <si>
    <t>実施工程から(中間)技術検査時期を想定し監督職員へ報告（工事連絡書）</t>
    <rPh sb="0" eb="2">
      <t>ジッシ</t>
    </rPh>
    <rPh sb="2" eb="4">
      <t>コウテイ</t>
    </rPh>
    <rPh sb="7" eb="9">
      <t>チュウカン</t>
    </rPh>
    <rPh sb="10" eb="12">
      <t>ギジュツ</t>
    </rPh>
    <rPh sb="12" eb="14">
      <t>ケンサ</t>
    </rPh>
    <rPh sb="14" eb="16">
      <t>ジキ</t>
    </rPh>
    <rPh sb="17" eb="19">
      <t>ソウテイ</t>
    </rPh>
    <rPh sb="20" eb="22">
      <t>カントク</t>
    </rPh>
    <rPh sb="22" eb="24">
      <t>ショクイン</t>
    </rPh>
    <rPh sb="25" eb="27">
      <t>ホウコク</t>
    </rPh>
    <rPh sb="28" eb="30">
      <t>コウジ</t>
    </rPh>
    <rPh sb="30" eb="33">
      <t>レンラクショ</t>
    </rPh>
    <phoneticPr fontId="2"/>
  </si>
  <si>
    <t>(中間)技術検査時期を監督職員が承諾（工事連絡書を返す）</t>
    <rPh sb="1" eb="3">
      <t>チュウカン</t>
    </rPh>
    <rPh sb="4" eb="6">
      <t>ギジュツ</t>
    </rPh>
    <rPh sb="6" eb="8">
      <t>ケンサ</t>
    </rPh>
    <rPh sb="8" eb="10">
      <t>ジキ</t>
    </rPh>
    <rPh sb="11" eb="13">
      <t>カントク</t>
    </rPh>
    <rPh sb="13" eb="15">
      <t>ショクイン</t>
    </rPh>
    <rPh sb="16" eb="18">
      <t>ショウダク</t>
    </rPh>
    <rPh sb="19" eb="21">
      <t>コウジ</t>
    </rPh>
    <rPh sb="21" eb="24">
      <t>レンラクショ</t>
    </rPh>
    <rPh sb="25" eb="26">
      <t>カエ</t>
    </rPh>
    <phoneticPr fontId="2"/>
  </si>
  <si>
    <t>下検査実施 → 手直し完了</t>
    <rPh sb="0" eb="1">
      <t>シタ</t>
    </rPh>
    <rPh sb="1" eb="3">
      <t>ケンサ</t>
    </rPh>
    <rPh sb="3" eb="5">
      <t>ジッシ</t>
    </rPh>
    <rPh sb="8" eb="10">
      <t>テナオ</t>
    </rPh>
    <rPh sb="11" eb="13">
      <t>カンリョウ</t>
    </rPh>
    <phoneticPr fontId="2"/>
  </si>
  <si>
    <t>完成検査を経て引渡へ</t>
    <rPh sb="0" eb="2">
      <t>カンセイ</t>
    </rPh>
    <rPh sb="2" eb="4">
      <t>ケンサ</t>
    </rPh>
    <rPh sb="5" eb="6">
      <t>ヘ</t>
    </rPh>
    <rPh sb="7" eb="9">
      <t>ヒキワタシ</t>
    </rPh>
    <phoneticPr fontId="2"/>
  </si>
  <si>
    <t>完成技術
　　検査</t>
    <rPh sb="0" eb="2">
      <t>カンセイ</t>
    </rPh>
    <rPh sb="2" eb="4">
      <t>ギジュツ</t>
    </rPh>
    <rPh sb="7" eb="9">
      <t>ケンサ</t>
    </rPh>
    <phoneticPr fontId="2"/>
  </si>
  <si>
    <t>技術検査の結果</t>
    <rPh sb="0" eb="2">
      <t>ギジュツ</t>
    </rPh>
    <rPh sb="2" eb="4">
      <t>ケンサ</t>
    </rPh>
    <rPh sb="5" eb="7">
      <t>ケッカ</t>
    </rPh>
    <phoneticPr fontId="2"/>
  </si>
  <si>
    <t>良好</t>
    <rPh sb="0" eb="2">
      <t>リョウコウ</t>
    </rPh>
    <phoneticPr fontId="2"/>
  </si>
  <si>
    <t>　２．このファイルを必ずしも使用する必要はありません。各高専にて使用している書式データ等があれば</t>
    <rPh sb="10" eb="11">
      <t>カナラ</t>
    </rPh>
    <rPh sb="14" eb="16">
      <t>シヨウ</t>
    </rPh>
    <rPh sb="18" eb="20">
      <t>ヒツヨウ</t>
    </rPh>
    <rPh sb="27" eb="28">
      <t>カク</t>
    </rPh>
    <rPh sb="28" eb="30">
      <t>コウセン</t>
    </rPh>
    <rPh sb="32" eb="34">
      <t>シヨウ</t>
    </rPh>
    <rPh sb="38" eb="40">
      <t>ショシキ</t>
    </rPh>
    <rPh sb="43" eb="44">
      <t>トウ</t>
    </rPh>
    <phoneticPr fontId="2"/>
  </si>
  <si>
    <t>　　</t>
    <phoneticPr fontId="2"/>
  </si>
  <si>
    <t>カキクケコ</t>
    <phoneticPr fontId="2"/>
  </si>
  <si>
    <t>アイウエオ</t>
    <phoneticPr fontId="2"/>
  </si>
  <si>
    <t>サシスセソ</t>
    <phoneticPr fontId="2"/>
  </si>
  <si>
    <t>現場代理人等通知書</t>
    <phoneticPr fontId="2"/>
  </si>
  <si>
    <t>工事名</t>
    <rPh sb="0" eb="3">
      <t>コウジメイ</t>
    </rPh>
    <phoneticPr fontId="2"/>
  </si>
  <si>
    <t>契約年月日　　 　</t>
    <rPh sb="0" eb="1">
      <t>チギリ</t>
    </rPh>
    <rPh sb="1" eb="2">
      <t>ヤク</t>
    </rPh>
    <rPh sb="2" eb="3">
      <t>ネン</t>
    </rPh>
    <rPh sb="3" eb="4">
      <t>ツキ</t>
    </rPh>
    <rPh sb="4" eb="5">
      <t>ニチ</t>
    </rPh>
    <phoneticPr fontId="2"/>
  </si>
  <si>
    <t>着工年月日</t>
    <phoneticPr fontId="2"/>
  </si>
  <si>
    <t>完成検査年月日</t>
    <rPh sb="2" eb="4">
      <t>ケンサ</t>
    </rPh>
    <phoneticPr fontId="2"/>
  </si>
  <si>
    <t>No.</t>
    <phoneticPr fontId="2"/>
  </si>
  <si>
    <t>完了予定日</t>
    <rPh sb="0" eb="2">
      <t>カンリョウ</t>
    </rPh>
    <rPh sb="2" eb="4">
      <t>ヨテイ</t>
    </rPh>
    <rPh sb="4" eb="5">
      <t>ヒ</t>
    </rPh>
    <phoneticPr fontId="2"/>
  </si>
  <si>
    <t>処置方法</t>
    <rPh sb="0" eb="2">
      <t>ショチ</t>
    </rPh>
    <rPh sb="2" eb="4">
      <t>ホウホウ</t>
    </rPh>
    <phoneticPr fontId="2"/>
  </si>
  <si>
    <t>検査における指摘事項</t>
    <rPh sb="0" eb="2">
      <t>ケンサ</t>
    </rPh>
    <rPh sb="6" eb="8">
      <t>シテキ</t>
    </rPh>
    <rPh sb="8" eb="10">
      <t>ジコウ</t>
    </rPh>
    <phoneticPr fontId="2"/>
  </si>
  <si>
    <t>場　　所</t>
    <rPh sb="0" eb="1">
      <t>バ</t>
    </rPh>
    <rPh sb="3" eb="4">
      <t>ショ</t>
    </rPh>
    <phoneticPr fontId="2"/>
  </si>
  <si>
    <t>施工者</t>
    <rPh sb="0" eb="3">
      <t>セコウシャ</t>
    </rPh>
    <phoneticPr fontId="2"/>
  </si>
  <si>
    <t>検査立会者</t>
    <rPh sb="0" eb="2">
      <t>ケンサ</t>
    </rPh>
    <rPh sb="2" eb="4">
      <t>タチアイ</t>
    </rPh>
    <rPh sb="4" eb="5">
      <t>シャ</t>
    </rPh>
    <phoneticPr fontId="2"/>
  </si>
  <si>
    <t>平成○○年○○月○○日　　AM/PM　　○○時○○分</t>
    <rPh sb="0" eb="2">
      <t>ヘイセイ</t>
    </rPh>
    <rPh sb="4" eb="5">
      <t>ネン</t>
    </rPh>
    <rPh sb="7" eb="8">
      <t>ツキ</t>
    </rPh>
    <rPh sb="10" eb="11">
      <t>ニチ</t>
    </rPh>
    <rPh sb="22" eb="23">
      <t>ジ</t>
    </rPh>
    <rPh sb="25" eb="26">
      <t>フン</t>
    </rPh>
    <phoneticPr fontId="2"/>
  </si>
  <si>
    <t>検査日時</t>
    <rPh sb="0" eb="2">
      <t>ケンサ</t>
    </rPh>
    <rPh sb="2" eb="4">
      <t>ニチジ</t>
    </rPh>
    <phoneticPr fontId="2"/>
  </si>
  <si>
    <t>工事名称：</t>
    <rPh sb="0" eb="2">
      <t>コウジ</t>
    </rPh>
    <rPh sb="2" eb="4">
      <t>メイショウ</t>
    </rPh>
    <phoneticPr fontId="2"/>
  </si>
  <si>
    <t>Ｐ．１３５１</t>
    <phoneticPr fontId="2"/>
  </si>
  <si>
    <t>Ｐ．１３４９</t>
    <phoneticPr fontId="2"/>
  </si>
  <si>
    <t>Ｐ．３５６</t>
    <phoneticPr fontId="2"/>
  </si>
  <si>
    <t>備　　　考</t>
    <rPh sb="0" eb="5">
      <t>ビコウ</t>
    </rPh>
    <phoneticPr fontId="2"/>
  </si>
  <si>
    <t>資格番号</t>
    <rPh sb="0" eb="2">
      <t>シカク</t>
    </rPh>
    <rPh sb="2" eb="4">
      <t>バンゴウ</t>
    </rPh>
    <phoneticPr fontId="2"/>
  </si>
  <si>
    <t>氏名</t>
    <rPh sb="0" eb="1">
      <t>シ</t>
    </rPh>
    <rPh sb="1" eb="2">
      <t>メイ</t>
    </rPh>
    <phoneticPr fontId="2"/>
  </si>
  <si>
    <t>技能種別</t>
    <rPh sb="0" eb="2">
      <t>ギノウ</t>
    </rPh>
    <rPh sb="2" eb="4">
      <t>シュベツ</t>
    </rPh>
    <phoneticPr fontId="2"/>
  </si>
  <si>
    <t xml:space="preserve">                                                                       </t>
  </si>
  <si>
    <t>の技能士を下記のとおり定めたので通知します。</t>
    <phoneticPr fontId="2"/>
  </si>
  <si>
    <t>技　能　士　通　知　書</t>
    <phoneticPr fontId="2"/>
  </si>
  <si>
    <t>　　　　　　　　　　　　　　殿</t>
  </si>
  <si>
    <t>　　　主任監督職員</t>
    <phoneticPr fontId="2"/>
  </si>
  <si>
    <t>様式－３</t>
    <phoneticPr fontId="2"/>
  </si>
  <si>
    <t>　　　　上記確認予定年月日については、承諾します。</t>
  </si>
  <si>
    <t>確認予定年月日　　　　　　　平成　　　年　　　月　　　日</t>
    <rPh sb="14" eb="16">
      <t>ヘイセイ</t>
    </rPh>
    <phoneticPr fontId="9"/>
  </si>
  <si>
    <t>　定めたく下記のとおり協議します。</t>
    <rPh sb="1" eb="2">
      <t>サダ</t>
    </rPh>
    <rPh sb="5" eb="7">
      <t>カキ</t>
    </rPh>
    <rPh sb="11" eb="13">
      <t>キョウギ</t>
    </rPh>
    <phoneticPr fontId="9"/>
  </si>
  <si>
    <t>　　また、変動前残工事代金額の算定の基礎となる当該請求時の出来形部分の確認の日を</t>
    <phoneticPr fontId="9"/>
  </si>
  <si>
    <t>　により請負代金額を変更されるよう請求します。</t>
    <rPh sb="4" eb="6">
      <t>ウケオイ</t>
    </rPh>
    <rPh sb="6" eb="8">
      <t>ダイキン</t>
    </rPh>
    <rPh sb="8" eb="9">
      <t>ガク</t>
    </rPh>
    <rPh sb="10" eb="12">
      <t>ヘンコウ</t>
    </rPh>
    <phoneticPr fontId="9"/>
  </si>
  <si>
    <t>　変動により請け負い代金額が不適当となったと認めたので、工事請負契約書第２５条第１項</t>
    <rPh sb="1" eb="3">
      <t>ヘンドウ</t>
    </rPh>
    <rPh sb="6" eb="7">
      <t>ウ</t>
    </rPh>
    <rPh sb="8" eb="9">
      <t>オ</t>
    </rPh>
    <rPh sb="10" eb="12">
      <t>ダイキン</t>
    </rPh>
    <rPh sb="12" eb="13">
      <t>ガク</t>
    </rPh>
    <rPh sb="28" eb="30">
      <t>コウジ</t>
    </rPh>
    <rPh sb="30" eb="32">
      <t>ウケオイ</t>
    </rPh>
    <rPh sb="39" eb="40">
      <t>ダイ</t>
    </rPh>
    <rPh sb="41" eb="42">
      <t>コウ</t>
    </rPh>
    <phoneticPr fontId="9"/>
  </si>
  <si>
    <t>○○工事に係る賃金又は物価変動に基づく請負代金額の変更請求について　　　　　　　　</t>
    <rPh sb="19" eb="21">
      <t>ウケオイ</t>
    </rPh>
    <rPh sb="21" eb="23">
      <t>ダイキン</t>
    </rPh>
    <rPh sb="23" eb="24">
      <t>ガク</t>
    </rPh>
    <rPh sb="25" eb="27">
      <t>ヘンコウ</t>
    </rPh>
    <rPh sb="27" eb="29">
      <t>セイキュウ</t>
    </rPh>
    <phoneticPr fontId="9"/>
  </si>
  <si>
    <t>様式－８</t>
    <phoneticPr fontId="9"/>
  </si>
  <si>
    <t>　　及び豪雪に起因するものを記載する。</t>
    <phoneticPr fontId="14"/>
  </si>
  <si>
    <t>１．天然現象は、降雨（24時間雨量、１時間雨量）、強風、地震、津波、高潮</t>
    <phoneticPr fontId="14"/>
  </si>
  <si>
    <t>（注）</t>
    <phoneticPr fontId="14"/>
  </si>
  <si>
    <t>　・・・・・・・・・・・・・・・・・・・・・・・・・・・・・・・・・・・・・・・</t>
  </si>
  <si>
    <t>６．</t>
  </si>
  <si>
    <t>被災状況（別紙内訳書及び写真）</t>
  </si>
  <si>
    <t>５．</t>
  </si>
  <si>
    <t>天然現象</t>
  </si>
  <si>
    <t>４．</t>
  </si>
  <si>
    <t>工事場所</t>
    <rPh sb="2" eb="3">
      <t>バ</t>
    </rPh>
    <phoneticPr fontId="14"/>
  </si>
  <si>
    <t>３．</t>
  </si>
  <si>
    <t>～　　　完成期限：</t>
    <rPh sb="4" eb="6">
      <t>カンセイ</t>
    </rPh>
    <rPh sb="6" eb="8">
      <t>キゲン</t>
    </rPh>
    <phoneticPr fontId="14"/>
  </si>
  <si>
    <t>　着工：</t>
    <rPh sb="1" eb="3">
      <t>チャッコウ</t>
    </rPh>
    <phoneticPr fontId="14"/>
  </si>
  <si>
    <t>工期</t>
  </si>
  <si>
    <t xml:space="preserve">                                       記</t>
  </si>
  <si>
    <t>　により通知します。</t>
    <rPh sb="4" eb="6">
      <t>ツウチ</t>
    </rPh>
    <phoneticPr fontId="14"/>
  </si>
  <si>
    <t>　　下記のとおり、天災、その他の不可抗力により損害を生じたので、工事請負契約基準第29の第1項</t>
    <rPh sb="32" eb="34">
      <t>コウジ</t>
    </rPh>
    <rPh sb="34" eb="36">
      <t>ウケオイ</t>
    </rPh>
    <rPh sb="38" eb="40">
      <t>キジュン</t>
    </rPh>
    <rPh sb="44" eb="45">
      <t>ダイ</t>
    </rPh>
    <rPh sb="46" eb="47">
      <t>コウ</t>
    </rPh>
    <phoneticPr fontId="2"/>
  </si>
  <si>
    <t>天災その他不可抗力による損害通知書</t>
    <rPh sb="16" eb="17">
      <t>ショ</t>
    </rPh>
    <phoneticPr fontId="14"/>
  </si>
  <si>
    <t>　　</t>
  </si>
  <si>
    <t xml:space="preserve">                                                 　　　　　　平成       年　　　月　　　日</t>
    <phoneticPr fontId="14"/>
  </si>
  <si>
    <t>様式－１５</t>
    <phoneticPr fontId="14"/>
  </si>
  <si>
    <t>　　　　　　c　写真、図面等</t>
  </si>
  <si>
    <t>　　　　　　　 し最寄気象台等の証明等をうけること。　</t>
  </si>
  <si>
    <t>　　　　　　b　天候表、気温表、湿度表、雨量表、積雪表、風速表等工期中と過去の平均とを対照</t>
  </si>
  <si>
    <t>　　　　　　　 細に記入）</t>
  </si>
  <si>
    <t>　　　　　　a　工程表（契約当初工程と現在迄の実際の工程及び延長工程の3工程を対象させ、詳　</t>
  </si>
  <si>
    <t>　　　（注）必要により下記書類を添付すること。</t>
    <phoneticPr fontId="24"/>
  </si>
  <si>
    <t>理　　　　　由</t>
  </si>
  <si>
    <t>　　　至</t>
    <rPh sb="3" eb="4">
      <t>イタ</t>
    </rPh>
    <phoneticPr fontId="24"/>
  </si>
  <si>
    <t>　　　自</t>
    <rPh sb="3" eb="4">
      <t>ジ</t>
    </rPh>
    <phoneticPr fontId="24"/>
  </si>
  <si>
    <t>延　長　工　期</t>
  </si>
  <si>
    <t>工　　　　　期</t>
  </si>
  <si>
    <t>契約年月日</t>
    <rPh sb="0" eb="2">
      <t>ケイヤク</t>
    </rPh>
    <rPh sb="2" eb="5">
      <t>ネンガッピ</t>
    </rPh>
    <phoneticPr fontId="24"/>
  </si>
  <si>
    <t>工　　事　　名</t>
    <rPh sb="0" eb="7">
      <t>コウジメイ</t>
    </rPh>
    <phoneticPr fontId="24"/>
  </si>
  <si>
    <t>　下記工事について、工事請負契約基準第21の規定により、工事延長を申請します。　</t>
    <rPh sb="1" eb="3">
      <t>カキ</t>
    </rPh>
    <rPh sb="3" eb="5">
      <t>コウジ</t>
    </rPh>
    <rPh sb="10" eb="12">
      <t>コウジ</t>
    </rPh>
    <rPh sb="12" eb="14">
      <t>ウケオイ</t>
    </rPh>
    <rPh sb="16" eb="18">
      <t>キジュン</t>
    </rPh>
    <rPh sb="22" eb="24">
      <t>キテイ</t>
    </rPh>
    <rPh sb="28" eb="30">
      <t>コウジ</t>
    </rPh>
    <rPh sb="30" eb="32">
      <t>エンチョウ</t>
    </rPh>
    <rPh sb="33" eb="35">
      <t>シンセイ</t>
    </rPh>
    <phoneticPr fontId="24"/>
  </si>
  <si>
    <t>工　　期　　延　　長　　願</t>
    <rPh sb="9" eb="10">
      <t>チョウ</t>
    </rPh>
    <phoneticPr fontId="24"/>
  </si>
  <si>
    <t>平成　　年　　月　　日</t>
    <rPh sb="0" eb="2">
      <t>ヘイセイ</t>
    </rPh>
    <rPh sb="4" eb="5">
      <t>ネン</t>
    </rPh>
    <rPh sb="7" eb="8">
      <t>ツキ</t>
    </rPh>
    <rPh sb="10" eb="11">
      <t>ニチ</t>
    </rPh>
    <phoneticPr fontId="24"/>
  </si>
  <si>
    <t>様式－１６</t>
    <phoneticPr fontId="24"/>
  </si>
  <si>
    <t>２．完成期限は工事請負契約書記載の完成期限</t>
    <rPh sb="7" eb="9">
      <t>コウジ</t>
    </rPh>
    <rPh sb="9" eb="11">
      <t>ウケオイ</t>
    </rPh>
    <phoneticPr fontId="9"/>
  </si>
  <si>
    <t>１．完成年月日及び提出日は実際に完成した年月日</t>
    <rPh sb="7" eb="8">
      <t>オヨ</t>
    </rPh>
    <rPh sb="9" eb="12">
      <t>テイシュツビ</t>
    </rPh>
    <phoneticPr fontId="24"/>
  </si>
  <si>
    <t>（注）</t>
    <phoneticPr fontId="24"/>
  </si>
  <si>
    <t>完 成 期 限</t>
    <phoneticPr fontId="24"/>
  </si>
  <si>
    <t>４．</t>
    <phoneticPr fontId="24"/>
  </si>
  <si>
    <t>３．</t>
    <phoneticPr fontId="24"/>
  </si>
  <si>
    <t>請負代金額</t>
  </si>
  <si>
    <t>工　事　名</t>
  </si>
  <si>
    <t>完　成　通　知　書</t>
    <rPh sb="0" eb="1">
      <t>カン</t>
    </rPh>
    <rPh sb="2" eb="3">
      <t>シゲル</t>
    </rPh>
    <rPh sb="4" eb="5">
      <t>ツウ</t>
    </rPh>
    <rPh sb="6" eb="7">
      <t>チ</t>
    </rPh>
    <rPh sb="8" eb="9">
      <t>ショ</t>
    </rPh>
    <phoneticPr fontId="24"/>
  </si>
  <si>
    <t>　　　　　平成　　　　年　　　　月　　　　日</t>
    <phoneticPr fontId="24"/>
  </si>
  <si>
    <t>様式－２１</t>
    <phoneticPr fontId="24"/>
  </si>
  <si>
    <t>………………………………………………………………………………………………………………</t>
  </si>
  <si>
    <t>　検査職員の修補指示箇所及び修補内容</t>
    <rPh sb="3" eb="5">
      <t>ショクイン</t>
    </rPh>
    <phoneticPr fontId="6"/>
  </si>
  <si>
    <t>修補完了報告書</t>
  </si>
  <si>
    <t>　　　　　部分につきましては、下記のとおり完了しましたので報告します。</t>
  </si>
  <si>
    <t>平成　　年　　月　　日の（　　　）検査において、修補指示されました</t>
  </si>
  <si>
    <t>　検査職員</t>
    <rPh sb="1" eb="3">
      <t>ケンサ</t>
    </rPh>
    <rPh sb="3" eb="5">
      <t>ショクイン</t>
    </rPh>
    <phoneticPr fontId="6"/>
  </si>
  <si>
    <t>様式－２４</t>
    <phoneticPr fontId="6"/>
  </si>
  <si>
    <t>提出日は、引渡の日付とする。</t>
    <rPh sb="0" eb="3">
      <t>テイシュツビ</t>
    </rPh>
    <rPh sb="5" eb="7">
      <t>ヒキワタシ</t>
    </rPh>
    <rPh sb="8" eb="10">
      <t>ヒヅケ</t>
    </rPh>
    <phoneticPr fontId="24"/>
  </si>
  <si>
    <t>（注）</t>
    <phoneticPr fontId="24"/>
  </si>
  <si>
    <t>検査年月日</t>
  </si>
  <si>
    <t>工　事　名</t>
    <phoneticPr fontId="24"/>
  </si>
  <si>
    <t>　　下記工事を工事請負契約基準第３１の第４項に基づき引渡します。</t>
    <rPh sb="7" eb="9">
      <t>コウジ</t>
    </rPh>
    <rPh sb="9" eb="11">
      <t>ウケオイ</t>
    </rPh>
    <rPh sb="13" eb="15">
      <t>キジュン</t>
    </rPh>
    <rPh sb="23" eb="24">
      <t>モト</t>
    </rPh>
    <phoneticPr fontId="9"/>
  </si>
  <si>
    <t>引　　　　渡　　　　書</t>
  </si>
  <si>
    <t>　平成　　　　年　　　　月　　　　日</t>
    <phoneticPr fontId="24"/>
  </si>
  <si>
    <t>様式－２２</t>
    <phoneticPr fontId="24"/>
  </si>
  <si>
    <t>　上記の金額をお支払いくださるよう請求します。</t>
  </si>
  <si>
    <t>　　　　　</t>
  </si>
  <si>
    <t>　　　　前払金受領額</t>
  </si>
  <si>
    <t>　　　　工事請負代金額</t>
  </si>
  <si>
    <t>工事請負代金最終回払請求書</t>
    <phoneticPr fontId="2"/>
  </si>
  <si>
    <t>主任監督員</t>
    <rPh sb="0" eb="2">
      <t>シュニン</t>
    </rPh>
    <rPh sb="2" eb="4">
      <t>カントク</t>
    </rPh>
    <rPh sb="4" eb="5">
      <t>イン</t>
    </rPh>
    <phoneticPr fontId="2"/>
  </si>
  <si>
    <t>受領致しました。</t>
    <phoneticPr fontId="2"/>
  </si>
  <si>
    <t>　上記工事において工事完成図書・鍵・工具・予備品等（別紙内容による）を</t>
    <phoneticPr fontId="2"/>
  </si>
  <si>
    <t>　現場代理人</t>
  </si>
  <si>
    <t>引き渡し致します。</t>
    <phoneticPr fontId="2"/>
  </si>
  <si>
    <t>　上記工事において工事完成図書・鍵・工具・予備品等を別紙内容により</t>
    <phoneticPr fontId="2"/>
  </si>
  <si>
    <t>予 備 品 等 引 渡 通 知 書</t>
    <phoneticPr fontId="2"/>
  </si>
  <si>
    <t>様式－２３</t>
    <phoneticPr fontId="2"/>
  </si>
  <si>
    <t>理由</t>
    <phoneticPr fontId="14"/>
  </si>
  <si>
    <t>３．</t>
    <phoneticPr fontId="14"/>
  </si>
  <si>
    <t>必要とする措置</t>
    <phoneticPr fontId="14"/>
  </si>
  <si>
    <t>２．</t>
    <phoneticPr fontId="14"/>
  </si>
  <si>
    <t>不適当と認められる者</t>
    <phoneticPr fontId="14"/>
  </si>
  <si>
    <t>１．</t>
    <phoneticPr fontId="14"/>
  </si>
  <si>
    <t>記</t>
    <phoneticPr fontId="14"/>
  </si>
  <si>
    <t>　　　工事名</t>
  </si>
  <si>
    <t>第４項に基づき、下記のとおり是正等の措置を請求する。</t>
    <phoneticPr fontId="14"/>
  </si>
  <si>
    <t xml:space="preserve">                      </t>
  </si>
  <si>
    <t>是 正 等 の 措 置 請 求 書</t>
    <rPh sb="16" eb="17">
      <t>ショ</t>
    </rPh>
    <phoneticPr fontId="14"/>
  </si>
  <si>
    <t xml:space="preserve">                                             平成    年　　　月　　　日</t>
    <phoneticPr fontId="14"/>
  </si>
  <si>
    <t>　　　　　　　　　　　　　　　　　　　　　　　　　　　</t>
  </si>
  <si>
    <t>様式－２５</t>
    <phoneticPr fontId="14"/>
  </si>
  <si>
    <t>指定部分に係る検査年月日</t>
  </si>
  <si>
    <t>指定部分に係る請負代金額</t>
  </si>
  <si>
    <t>請　負　代　金　額</t>
  </si>
  <si>
    <t>指定部分に係る工期</t>
  </si>
  <si>
    <t>全　体　工　期</t>
  </si>
  <si>
    <t>指　定　部　分</t>
  </si>
  <si>
    <t>工　　 事　　 名</t>
  </si>
  <si>
    <t>　　下記工事の指定部分を工事請負契約基準第３８の第１項に基づき引渡します。</t>
    <rPh sb="12" eb="14">
      <t>コウジ</t>
    </rPh>
    <rPh sb="14" eb="16">
      <t>ウケオイ</t>
    </rPh>
    <rPh sb="18" eb="20">
      <t>キジュン</t>
    </rPh>
    <rPh sb="28" eb="29">
      <t>モト</t>
    </rPh>
    <phoneticPr fontId="9"/>
  </si>
  <si>
    <t>指　定　部　分　引　渡　書</t>
  </si>
  <si>
    <t>様式－２６</t>
    <phoneticPr fontId="24"/>
  </si>
  <si>
    <t>国債工事の場合は、出来高予定額を記入すること。</t>
    <phoneticPr fontId="24"/>
  </si>
  <si>
    <t>（注）</t>
    <phoneticPr fontId="24"/>
  </si>
  <si>
    <t>指定部分に対する請負代金額</t>
  </si>
  <si>
    <t>至</t>
  </si>
  <si>
    <t>自</t>
  </si>
  <si>
    <t>指定部分工期</t>
  </si>
  <si>
    <t>工　　　期</t>
  </si>
  <si>
    <t>　第１項に基づき通知します。</t>
    <rPh sb="1" eb="2">
      <t>ダイ</t>
    </rPh>
    <rPh sb="3" eb="4">
      <t>コウ</t>
    </rPh>
    <rPh sb="5" eb="6">
      <t>モト</t>
    </rPh>
    <rPh sb="8" eb="10">
      <t>ツウチ</t>
    </rPh>
    <phoneticPr fontId="24"/>
  </si>
  <si>
    <t>　　下記工事の指定部分は、平成　　年　　月　　日をもって完成したので工事請負契約基準第38の</t>
    <rPh sb="34" eb="36">
      <t>コウジ</t>
    </rPh>
    <rPh sb="36" eb="38">
      <t>ウケオイ</t>
    </rPh>
    <rPh sb="38" eb="40">
      <t>ケイヤク</t>
    </rPh>
    <rPh sb="40" eb="42">
      <t>キジュン</t>
    </rPh>
    <rPh sb="42" eb="43">
      <t>ダイ</t>
    </rPh>
    <phoneticPr fontId="9"/>
  </si>
  <si>
    <t>指　定　部　分　完　成　通　知　書</t>
  </si>
  <si>
    <t>印</t>
  </si>
  <si>
    <t>様式－２７</t>
    <phoneticPr fontId="24"/>
  </si>
  <si>
    <t>工　　　　　　　　　期</t>
  </si>
  <si>
    <t>工　　　　事　　　　名</t>
  </si>
  <si>
    <t>記</t>
    <phoneticPr fontId="74"/>
  </si>
  <si>
    <t>　　工事請負契約基準第３７の第２項により第　   回既済部分検査を請求します。</t>
    <rPh sb="2" eb="4">
      <t>コウジ</t>
    </rPh>
    <rPh sb="4" eb="6">
      <t>ウケオイ</t>
    </rPh>
    <rPh sb="8" eb="10">
      <t>キジュン</t>
    </rPh>
    <rPh sb="20" eb="21">
      <t>ダイ</t>
    </rPh>
    <rPh sb="25" eb="26">
      <t>カイ</t>
    </rPh>
    <rPh sb="33" eb="35">
      <t>セイキュウ</t>
    </rPh>
    <phoneticPr fontId="9"/>
  </si>
  <si>
    <t>請負工事既済部分検査請求書</t>
    <rPh sb="0" eb="2">
      <t>ウケオイ</t>
    </rPh>
    <rPh sb="2" eb="4">
      <t>コウジ</t>
    </rPh>
    <rPh sb="4" eb="6">
      <t>キサイ</t>
    </rPh>
    <rPh sb="6" eb="8">
      <t>ブブン</t>
    </rPh>
    <rPh sb="8" eb="10">
      <t>ケンサ</t>
    </rPh>
    <rPh sb="10" eb="13">
      <t>セイキュウショ</t>
    </rPh>
    <phoneticPr fontId="74"/>
  </si>
  <si>
    <t>　　平成　　　年　　　月　　　日</t>
    <phoneticPr fontId="74"/>
  </si>
  <si>
    <t>様式－２８</t>
    <phoneticPr fontId="74"/>
  </si>
  <si>
    <t>％</t>
    <phoneticPr fontId="77"/>
  </si>
  <si>
    <t>実　　施</t>
    <rPh sb="0" eb="1">
      <t>ジツ</t>
    </rPh>
    <rPh sb="3" eb="4">
      <t>シ</t>
    </rPh>
    <phoneticPr fontId="77"/>
  </si>
  <si>
    <t>予　　定</t>
    <rPh sb="0" eb="1">
      <t>ヨ</t>
    </rPh>
    <rPh sb="3" eb="4">
      <t>サダム</t>
    </rPh>
    <phoneticPr fontId="77"/>
  </si>
  <si>
    <t>主要行事</t>
    <rPh sb="0" eb="2">
      <t>シュヨウ</t>
    </rPh>
    <rPh sb="2" eb="4">
      <t>ギョウジ</t>
    </rPh>
    <phoneticPr fontId="77"/>
  </si>
  <si>
    <t>来月（累計）</t>
    <rPh sb="0" eb="2">
      <t>ライゲツ</t>
    </rPh>
    <rPh sb="3" eb="5">
      <t>ルイケイ</t>
    </rPh>
    <phoneticPr fontId="77"/>
  </si>
  <si>
    <t>今月（累計）</t>
    <rPh sb="0" eb="2">
      <t>コンゲツ</t>
    </rPh>
    <rPh sb="3" eb="5">
      <t>ルイケイ</t>
    </rPh>
    <phoneticPr fontId="77"/>
  </si>
  <si>
    <t>進　捗　状　況</t>
    <rPh sb="0" eb="1">
      <t>ススム</t>
    </rPh>
    <rPh sb="2" eb="3">
      <t>チョク</t>
    </rPh>
    <rPh sb="4" eb="5">
      <t>ジョウ</t>
    </rPh>
    <rPh sb="6" eb="7">
      <t>キョウ</t>
    </rPh>
    <phoneticPr fontId="77"/>
  </si>
  <si>
    <t>施工計画書</t>
    <rPh sb="0" eb="2">
      <t>セコウ</t>
    </rPh>
    <rPh sb="2" eb="5">
      <t>ケイカクショ</t>
    </rPh>
    <phoneticPr fontId="77"/>
  </si>
  <si>
    <t>施　工　図</t>
    <rPh sb="0" eb="1">
      <t>シ</t>
    </rPh>
    <rPh sb="2" eb="3">
      <t>コウ</t>
    </rPh>
    <rPh sb="4" eb="5">
      <t>ズ</t>
    </rPh>
    <phoneticPr fontId="77"/>
  </si>
  <si>
    <t>キ　ー　プ　ラ　ン</t>
    <phoneticPr fontId="77"/>
  </si>
  <si>
    <t>記　　　　　　　事</t>
    <rPh sb="0" eb="1">
      <t>キ</t>
    </rPh>
    <rPh sb="8" eb="9">
      <t>コト</t>
    </rPh>
    <phoneticPr fontId="77"/>
  </si>
  <si>
    <t>曜日</t>
    <rPh sb="0" eb="2">
      <t>ヨウビ</t>
    </rPh>
    <phoneticPr fontId="77"/>
  </si>
  <si>
    <t>至</t>
    <rPh sb="0" eb="1">
      <t>イタ</t>
    </rPh>
    <phoneticPr fontId="77"/>
  </si>
  <si>
    <t>日</t>
    <rPh sb="0" eb="1">
      <t>ニチ</t>
    </rPh>
    <phoneticPr fontId="77"/>
  </si>
  <si>
    <t>施工場所</t>
    <rPh sb="0" eb="2">
      <t>セコウ</t>
    </rPh>
    <rPh sb="2" eb="4">
      <t>バショ</t>
    </rPh>
    <phoneticPr fontId="77"/>
  </si>
  <si>
    <t>自</t>
    <rPh sb="0" eb="1">
      <t>ジ</t>
    </rPh>
    <phoneticPr fontId="77"/>
  </si>
  <si>
    <t>工　期</t>
    <rPh sb="0" eb="1">
      <t>コウ</t>
    </rPh>
    <rPh sb="2" eb="3">
      <t>キ</t>
    </rPh>
    <phoneticPr fontId="77"/>
  </si>
  <si>
    <t>月</t>
    <rPh sb="0" eb="1">
      <t>ツキ</t>
    </rPh>
    <phoneticPr fontId="77"/>
  </si>
  <si>
    <t>○</t>
    <phoneticPr fontId="77"/>
  </si>
  <si>
    <t>作成日：平成   年　 月　　日</t>
    <rPh sb="0" eb="2">
      <t>サクセイ</t>
    </rPh>
    <rPh sb="2" eb="3">
      <t>ヒ</t>
    </rPh>
    <rPh sb="4" eb="6">
      <t>ヘイセイ</t>
    </rPh>
    <rPh sb="9" eb="10">
      <t>ネン</t>
    </rPh>
    <rPh sb="12" eb="13">
      <t>ツキ</t>
    </rPh>
    <rPh sb="15" eb="16">
      <t>ニチ</t>
    </rPh>
    <phoneticPr fontId="77"/>
  </si>
  <si>
    <t>月 間 工 程 表</t>
    <rPh sb="0" eb="1">
      <t>ツキ</t>
    </rPh>
    <rPh sb="2" eb="3">
      <t>アイダ</t>
    </rPh>
    <rPh sb="4" eb="5">
      <t>コウ</t>
    </rPh>
    <rPh sb="6" eb="7">
      <t>ホド</t>
    </rPh>
    <rPh sb="8" eb="9">
      <t>オモテ</t>
    </rPh>
    <phoneticPr fontId="77"/>
  </si>
  <si>
    <t>工事名</t>
    <rPh sb="0" eb="3">
      <t>コウジメイ</t>
    </rPh>
    <phoneticPr fontId="77"/>
  </si>
  <si>
    <t>　○　月　度</t>
    <rPh sb="3" eb="4">
      <t>ツキ</t>
    </rPh>
    <rPh sb="5" eb="6">
      <t>ド</t>
    </rPh>
    <phoneticPr fontId="77"/>
  </si>
  <si>
    <t>　</t>
    <phoneticPr fontId="77"/>
  </si>
  <si>
    <t>ＮＯ．</t>
    <phoneticPr fontId="77"/>
  </si>
  <si>
    <t>現場代理人</t>
    <rPh sb="0" eb="2">
      <t>ゲンバ</t>
    </rPh>
    <rPh sb="2" eb="5">
      <t>ダイリニン</t>
    </rPh>
    <phoneticPr fontId="77"/>
  </si>
  <si>
    <t>主任技術者</t>
    <rPh sb="0" eb="2">
      <t>シュニン</t>
    </rPh>
    <rPh sb="2" eb="5">
      <t>ギジュツシャ</t>
    </rPh>
    <phoneticPr fontId="77"/>
  </si>
  <si>
    <t>監理技術者</t>
    <rPh sb="0" eb="2">
      <t>カンリ</t>
    </rPh>
    <rPh sb="2" eb="5">
      <t>ギジュツシャ</t>
    </rPh>
    <phoneticPr fontId="77"/>
  </si>
  <si>
    <t>監督職員</t>
    <rPh sb="0" eb="2">
      <t>カントク</t>
    </rPh>
    <rPh sb="2" eb="4">
      <t>ショクイン</t>
    </rPh>
    <phoneticPr fontId="77"/>
  </si>
  <si>
    <t>様式－２０</t>
    <rPh sb="0" eb="2">
      <t>ヨウシキ</t>
    </rPh>
    <phoneticPr fontId="77"/>
  </si>
  <si>
    <t>（検査項目等記載）</t>
    <rPh sb="1" eb="3">
      <t>ケンサ</t>
    </rPh>
    <rPh sb="3" eb="5">
      <t>コウモク</t>
    </rPh>
    <rPh sb="5" eb="6">
      <t>トウ</t>
    </rPh>
    <rPh sb="6" eb="8">
      <t>キサイ</t>
    </rPh>
    <phoneticPr fontId="77"/>
  </si>
  <si>
    <t>氏　名</t>
    <rPh sb="0" eb="1">
      <t>シ</t>
    </rPh>
    <rPh sb="2" eb="3">
      <t>メイ</t>
    </rPh>
    <phoneticPr fontId="77"/>
  </si>
  <si>
    <t>監理（主任）技術者</t>
    <rPh sb="0" eb="2">
      <t>カンリ</t>
    </rPh>
    <rPh sb="3" eb="5">
      <t>シュニン</t>
    </rPh>
    <rPh sb="6" eb="9">
      <t>ギジュツシャ</t>
    </rPh>
    <phoneticPr fontId="77"/>
  </si>
  <si>
    <t>記　　　　事</t>
    <rPh sb="0" eb="1">
      <t>キ</t>
    </rPh>
    <rPh sb="5" eb="6">
      <t>コト</t>
    </rPh>
    <phoneticPr fontId="77"/>
  </si>
  <si>
    <t>【キープラン】</t>
    <phoneticPr fontId="77"/>
  </si>
  <si>
    <t>雪</t>
    <rPh sb="0" eb="1">
      <t>ユキ</t>
    </rPh>
    <phoneticPr fontId="77"/>
  </si>
  <si>
    <t>雨</t>
    <rPh sb="0" eb="1">
      <t>アメ</t>
    </rPh>
    <phoneticPr fontId="77"/>
  </si>
  <si>
    <t>曇</t>
    <rPh sb="0" eb="1">
      <t>クモ</t>
    </rPh>
    <phoneticPr fontId="77"/>
  </si>
  <si>
    <t>晴</t>
    <rPh sb="0" eb="1">
      <t>ハ</t>
    </rPh>
    <phoneticPr fontId="77"/>
  </si>
  <si>
    <t>気</t>
    <rPh sb="0" eb="1">
      <t>キ</t>
    </rPh>
    <phoneticPr fontId="77"/>
  </si>
  <si>
    <t>上記の内容について確認したので
報告します。</t>
    <rPh sb="0" eb="2">
      <t>ジョウキ</t>
    </rPh>
    <rPh sb="3" eb="5">
      <t>ナイヨウ</t>
    </rPh>
    <rPh sb="9" eb="11">
      <t>カクニン</t>
    </rPh>
    <rPh sb="16" eb="18">
      <t>ホウコク</t>
    </rPh>
    <phoneticPr fontId="77"/>
  </si>
  <si>
    <t>＊</t>
    <phoneticPr fontId="77"/>
  </si>
  <si>
    <t>●</t>
    <phoneticPr fontId="77"/>
  </si>
  <si>
    <t>◎</t>
    <phoneticPr fontId="77"/>
  </si>
  <si>
    <t>○</t>
    <phoneticPr fontId="77"/>
  </si>
  <si>
    <t>天</t>
    <rPh sb="0" eb="1">
      <t>テン</t>
    </rPh>
    <phoneticPr fontId="77"/>
  </si>
  <si>
    <t>打合せ○　　検査△</t>
    <rPh sb="0" eb="2">
      <t>ウチアワ</t>
    </rPh>
    <rPh sb="6" eb="8">
      <t>ケンサ</t>
    </rPh>
    <phoneticPr fontId="77"/>
  </si>
  <si>
    <t>有無</t>
    <rPh sb="0" eb="2">
      <t>ウム</t>
    </rPh>
    <phoneticPr fontId="77"/>
  </si>
  <si>
    <t>（確認内容も含めて記載する。）</t>
    <rPh sb="1" eb="3">
      <t>カクニン</t>
    </rPh>
    <rPh sb="3" eb="5">
      <t>ナイヨウ</t>
    </rPh>
    <rPh sb="6" eb="7">
      <t>フク</t>
    </rPh>
    <rPh sb="9" eb="11">
      <t>キサイ</t>
    </rPh>
    <phoneticPr fontId="77"/>
  </si>
  <si>
    <t>曜　日</t>
    <rPh sb="0" eb="1">
      <t>ヒカリ</t>
    </rPh>
    <rPh sb="2" eb="3">
      <t>ヒ</t>
    </rPh>
    <phoneticPr fontId="77"/>
  </si>
  <si>
    <t>の</t>
    <phoneticPr fontId="77"/>
  </si>
  <si>
    <t>※報告は一工程終了毎とする。</t>
    <rPh sb="1" eb="3">
      <t>ホウコク</t>
    </rPh>
    <rPh sb="4" eb="7">
      <t>イチコウテイ</t>
    </rPh>
    <rPh sb="7" eb="9">
      <t>シュウリョウ</t>
    </rPh>
    <rPh sb="9" eb="10">
      <t>ゴト</t>
    </rPh>
    <phoneticPr fontId="77"/>
  </si>
  <si>
    <t>月／日</t>
    <rPh sb="0" eb="1">
      <t>ツキ</t>
    </rPh>
    <rPh sb="2" eb="3">
      <t>ニチ</t>
    </rPh>
    <phoneticPr fontId="77"/>
  </si>
  <si>
    <t>工 事 場 所</t>
    <rPh sb="0" eb="1">
      <t>コウ</t>
    </rPh>
    <rPh sb="2" eb="3">
      <t>コト</t>
    </rPh>
    <rPh sb="4" eb="5">
      <t>バ</t>
    </rPh>
    <rPh sb="6" eb="7">
      <t>ショ</t>
    </rPh>
    <phoneticPr fontId="77"/>
  </si>
  <si>
    <t>資料</t>
    <rPh sb="0" eb="2">
      <t>シリョウ</t>
    </rPh>
    <phoneticPr fontId="77"/>
  </si>
  <si>
    <t>施　工　報　告</t>
    <rPh sb="0" eb="1">
      <t>シ</t>
    </rPh>
    <rPh sb="2" eb="3">
      <t>コウ</t>
    </rPh>
    <rPh sb="4" eb="5">
      <t>ホウ</t>
    </rPh>
    <rPh sb="6" eb="7">
      <t>コク</t>
    </rPh>
    <phoneticPr fontId="77"/>
  </si>
  <si>
    <t>実施工程表（来週）</t>
    <rPh sb="0" eb="2">
      <t>ジッシ</t>
    </rPh>
    <rPh sb="2" eb="5">
      <t>コウテイヒョウ</t>
    </rPh>
    <rPh sb="6" eb="8">
      <t>ライシュウ</t>
    </rPh>
    <phoneticPr fontId="77"/>
  </si>
  <si>
    <t>実施工程表（今週）</t>
    <rPh sb="0" eb="2">
      <t>ジッシ</t>
    </rPh>
    <rPh sb="2" eb="5">
      <t>コウテイヒョウ</t>
    </rPh>
    <rPh sb="6" eb="8">
      <t>コンシュウ</t>
    </rPh>
    <phoneticPr fontId="77"/>
  </si>
  <si>
    <t>工事週報</t>
    <rPh sb="0" eb="2">
      <t>コウジ</t>
    </rPh>
    <rPh sb="2" eb="4">
      <t>シュウホウ</t>
    </rPh>
    <phoneticPr fontId="77"/>
  </si>
  <si>
    <t>区　分</t>
    <rPh sb="0" eb="1">
      <t>ク</t>
    </rPh>
    <rPh sb="2" eb="3">
      <t>ブン</t>
    </rPh>
    <phoneticPr fontId="77"/>
  </si>
  <si>
    <t>施工報告</t>
    <rPh sb="0" eb="2">
      <t>セコウ</t>
    </rPh>
    <rPh sb="2" eb="4">
      <t>ホウコク</t>
    </rPh>
    <phoneticPr fontId="77"/>
  </si>
  <si>
    <t>実施工程表</t>
    <rPh sb="0" eb="2">
      <t>ジッシ</t>
    </rPh>
    <rPh sb="2" eb="5">
      <t>コウテイヒョウ</t>
    </rPh>
    <phoneticPr fontId="77"/>
  </si>
  <si>
    <t>ＮＯ．</t>
    <phoneticPr fontId="77"/>
  </si>
  <si>
    <t>作成日：平成　　年　　月　　日</t>
    <rPh sb="0" eb="3">
      <t>サクセイビ</t>
    </rPh>
    <rPh sb="4" eb="6">
      <t>ヘイセイ</t>
    </rPh>
    <rPh sb="8" eb="9">
      <t>ネン</t>
    </rPh>
    <rPh sb="11" eb="12">
      <t>ツキ</t>
    </rPh>
    <rPh sb="14" eb="15">
      <t>ニチ</t>
    </rPh>
    <phoneticPr fontId="77"/>
  </si>
  <si>
    <t>様式－１９</t>
    <rPh sb="0" eb="2">
      <t>ヨウシキ</t>
    </rPh>
    <phoneticPr fontId="77"/>
  </si>
  <si>
    <r>
      <t xml:space="preserve">返 </t>
    </r>
    <r>
      <rPr>
        <sz val="11"/>
        <rFont val="ＭＳ 明朝"/>
        <family val="1"/>
        <charset val="128"/>
      </rPr>
      <t xml:space="preserve"> </t>
    </r>
    <r>
      <rPr>
        <sz val="11"/>
        <rFont val="ＭＳ 明朝"/>
        <family val="1"/>
        <charset val="128"/>
      </rPr>
      <t>答</t>
    </r>
    <r>
      <rPr>
        <sz val="11"/>
        <rFont val="ＭＳ 明朝"/>
        <family val="1"/>
        <charset val="128"/>
      </rPr>
      <t xml:space="preserve">  </t>
    </r>
    <r>
      <rPr>
        <sz val="11"/>
        <rFont val="ＭＳ 明朝"/>
        <family val="1"/>
        <charset val="128"/>
      </rPr>
      <t>欄</t>
    </r>
    <rPh sb="0" eb="1">
      <t>ヘン</t>
    </rPh>
    <rPh sb="3" eb="4">
      <t>コタエ</t>
    </rPh>
    <rPh sb="6" eb="7">
      <t>ラン</t>
    </rPh>
    <phoneticPr fontId="77"/>
  </si>
  <si>
    <r>
      <t xml:space="preserve">記　　 </t>
    </r>
    <r>
      <rPr>
        <sz val="11"/>
        <rFont val="ＭＳ 明朝"/>
        <family val="1"/>
        <charset val="128"/>
      </rPr>
      <t xml:space="preserve"> </t>
    </r>
    <r>
      <rPr>
        <sz val="11"/>
        <rFont val="ＭＳ 明朝"/>
        <family val="1"/>
        <charset val="128"/>
      </rPr>
      <t>事</t>
    </r>
    <rPh sb="0" eb="1">
      <t>キ</t>
    </rPh>
    <rPh sb="5" eb="6">
      <t>コト</t>
    </rPh>
    <phoneticPr fontId="77"/>
  </si>
  <si>
    <t>印</t>
    <rPh sb="0" eb="1">
      <t>イン</t>
    </rPh>
    <phoneticPr fontId="77"/>
  </si>
  <si>
    <r>
      <t xml:space="preserve">受 </t>
    </r>
    <r>
      <rPr>
        <sz val="11"/>
        <rFont val="ＭＳ 明朝"/>
        <family val="1"/>
        <charset val="128"/>
      </rPr>
      <t xml:space="preserve"> </t>
    </r>
    <r>
      <rPr>
        <sz val="11"/>
        <rFont val="ＭＳ 明朝"/>
        <family val="1"/>
        <charset val="128"/>
      </rPr>
      <t>信</t>
    </r>
    <r>
      <rPr>
        <sz val="11"/>
        <rFont val="ＭＳ 明朝"/>
        <family val="1"/>
        <charset val="128"/>
      </rPr>
      <t xml:space="preserve"> </t>
    </r>
    <r>
      <rPr>
        <sz val="11"/>
        <rFont val="ＭＳ 明朝"/>
        <family val="1"/>
        <charset val="128"/>
      </rPr>
      <t xml:space="preserve"> 者</t>
    </r>
    <rPh sb="0" eb="1">
      <t>ウケ</t>
    </rPh>
    <rPh sb="3" eb="4">
      <t>シン</t>
    </rPh>
    <rPh sb="6" eb="7">
      <t>シャ</t>
    </rPh>
    <phoneticPr fontId="77"/>
  </si>
  <si>
    <t>月</t>
    <rPh sb="0" eb="1">
      <t>ガツ</t>
    </rPh>
    <phoneticPr fontId="77"/>
  </si>
  <si>
    <t>　　年</t>
    <rPh sb="2" eb="3">
      <t>ネン</t>
    </rPh>
    <phoneticPr fontId="77"/>
  </si>
  <si>
    <t>平成</t>
    <rPh sb="0" eb="2">
      <t>ヘイセイ</t>
    </rPh>
    <phoneticPr fontId="77"/>
  </si>
  <si>
    <r>
      <t xml:space="preserve">受 </t>
    </r>
    <r>
      <rPr>
        <sz val="11"/>
        <rFont val="ＭＳ 明朝"/>
        <family val="1"/>
        <charset val="128"/>
      </rPr>
      <t xml:space="preserve"> </t>
    </r>
    <r>
      <rPr>
        <sz val="11"/>
        <rFont val="ＭＳ 明朝"/>
        <family val="1"/>
        <charset val="128"/>
      </rPr>
      <t>信</t>
    </r>
    <r>
      <rPr>
        <sz val="11"/>
        <rFont val="ＭＳ 明朝"/>
        <family val="1"/>
        <charset val="128"/>
      </rPr>
      <t xml:space="preserve">  </t>
    </r>
    <r>
      <rPr>
        <sz val="11"/>
        <rFont val="ＭＳ 明朝"/>
        <family val="1"/>
        <charset val="128"/>
      </rPr>
      <t>日</t>
    </r>
    <rPh sb="0" eb="1">
      <t>ジュ</t>
    </rPh>
    <rPh sb="3" eb="4">
      <t>シン</t>
    </rPh>
    <rPh sb="6" eb="7">
      <t>ヒ</t>
    </rPh>
    <phoneticPr fontId="77"/>
  </si>
  <si>
    <t>記  事</t>
    <rPh sb="0" eb="4">
      <t>キジ</t>
    </rPh>
    <phoneticPr fontId="77"/>
  </si>
  <si>
    <t>関連業者</t>
    <rPh sb="0" eb="2">
      <t>カンレン</t>
    </rPh>
    <rPh sb="2" eb="4">
      <t>ギョウシャ</t>
    </rPh>
    <phoneticPr fontId="77"/>
  </si>
  <si>
    <t>室</t>
    <rPh sb="0" eb="1">
      <t>シツ</t>
    </rPh>
    <phoneticPr fontId="77"/>
  </si>
  <si>
    <t>階</t>
    <rPh sb="0" eb="1">
      <t>カイ</t>
    </rPh>
    <phoneticPr fontId="77"/>
  </si>
  <si>
    <t>棟</t>
    <rPh sb="0" eb="1">
      <t>トウ</t>
    </rPh>
    <phoneticPr fontId="77"/>
  </si>
  <si>
    <t>,</t>
    <phoneticPr fontId="77"/>
  </si>
  <si>
    <t>図番</t>
    <rPh sb="0" eb="1">
      <t>ズ</t>
    </rPh>
    <rPh sb="1" eb="2">
      <t>バン</t>
    </rPh>
    <phoneticPr fontId="77"/>
  </si>
  <si>
    <t>図番・室名</t>
    <rPh sb="0" eb="1">
      <t>ズ</t>
    </rPh>
    <rPh sb="1" eb="2">
      <t>バン</t>
    </rPh>
    <rPh sb="3" eb="4">
      <t>シツ</t>
    </rPh>
    <rPh sb="4" eb="5">
      <t>メイ</t>
    </rPh>
    <phoneticPr fontId="77"/>
  </si>
  <si>
    <r>
      <t xml:space="preserve">発 </t>
    </r>
    <r>
      <rPr>
        <sz val="11"/>
        <rFont val="ＭＳ 明朝"/>
        <family val="1"/>
        <charset val="128"/>
      </rPr>
      <t xml:space="preserve"> </t>
    </r>
    <r>
      <rPr>
        <sz val="11"/>
        <rFont val="ＭＳ 明朝"/>
        <family val="1"/>
        <charset val="128"/>
      </rPr>
      <t>信</t>
    </r>
    <r>
      <rPr>
        <sz val="11"/>
        <rFont val="ＭＳ 明朝"/>
        <family val="1"/>
        <charset val="128"/>
      </rPr>
      <t xml:space="preserve"> </t>
    </r>
    <r>
      <rPr>
        <sz val="11"/>
        <rFont val="ＭＳ 明朝"/>
        <family val="1"/>
        <charset val="128"/>
      </rPr>
      <t xml:space="preserve"> 者</t>
    </r>
    <rPh sb="0" eb="1">
      <t>ハツ</t>
    </rPh>
    <rPh sb="3" eb="4">
      <t>シン</t>
    </rPh>
    <rPh sb="6" eb="7">
      <t>シャ</t>
    </rPh>
    <phoneticPr fontId="77"/>
  </si>
  <si>
    <t>不要</t>
    <rPh sb="0" eb="2">
      <t>フヨウ</t>
    </rPh>
    <phoneticPr fontId="77"/>
  </si>
  <si>
    <t>日）</t>
    <rPh sb="0" eb="1">
      <t>ニチ</t>
    </rPh>
    <phoneticPr fontId="77"/>
  </si>
  <si>
    <t>要（</t>
    <rPh sb="0" eb="1">
      <t>ヨウ</t>
    </rPh>
    <phoneticPr fontId="77"/>
  </si>
  <si>
    <t>返信日</t>
    <rPh sb="0" eb="2">
      <t>ヘンシン</t>
    </rPh>
    <rPh sb="2" eb="3">
      <t>ビ</t>
    </rPh>
    <phoneticPr fontId="77"/>
  </si>
  <si>
    <r>
      <t xml:space="preserve">発 </t>
    </r>
    <r>
      <rPr>
        <sz val="11"/>
        <rFont val="ＭＳ 明朝"/>
        <family val="1"/>
        <charset val="128"/>
      </rPr>
      <t xml:space="preserve"> </t>
    </r>
    <r>
      <rPr>
        <sz val="11"/>
        <rFont val="ＭＳ 明朝"/>
        <family val="1"/>
        <charset val="128"/>
      </rPr>
      <t>信</t>
    </r>
    <r>
      <rPr>
        <sz val="11"/>
        <rFont val="ＭＳ 明朝"/>
        <family val="1"/>
        <charset val="128"/>
      </rPr>
      <t xml:space="preserve">  </t>
    </r>
    <r>
      <rPr>
        <sz val="11"/>
        <rFont val="ＭＳ 明朝"/>
        <family val="1"/>
        <charset val="128"/>
      </rPr>
      <t>日</t>
    </r>
    <rPh sb="0" eb="1">
      <t>ハツ</t>
    </rPh>
    <rPh sb="3" eb="4">
      <t>シン</t>
    </rPh>
    <rPh sb="6" eb="7">
      <t>ヒ</t>
    </rPh>
    <phoneticPr fontId="77"/>
  </si>
  <si>
    <t>工事名称</t>
    <rPh sb="0" eb="2">
      <t>コウジ</t>
    </rPh>
    <rPh sb="2" eb="4">
      <t>メイショウ</t>
    </rPh>
    <phoneticPr fontId="77"/>
  </si>
  <si>
    <t>号</t>
    <rPh sb="0" eb="1">
      <t>ゴウ</t>
    </rPh>
    <phoneticPr fontId="77"/>
  </si>
  <si>
    <t>第</t>
    <rPh sb="0" eb="1">
      <t>ダイ</t>
    </rPh>
    <phoneticPr fontId="77"/>
  </si>
  <si>
    <t>工  事  連  絡  書</t>
    <rPh sb="0" eb="4">
      <t>コウジ</t>
    </rPh>
    <rPh sb="6" eb="13">
      <t>レンラクショ</t>
    </rPh>
    <phoneticPr fontId="77"/>
  </si>
  <si>
    <t>平成17年1２月１５日撮影</t>
    <rPh sb="0" eb="2">
      <t>ヘイセイ</t>
    </rPh>
    <rPh sb="4" eb="5">
      <t>ネン</t>
    </rPh>
    <rPh sb="7" eb="8">
      <t>ツキ</t>
    </rPh>
    <rPh sb="10" eb="11">
      <t>ニチ</t>
    </rPh>
    <rPh sb="11" eb="13">
      <t>サツエイ</t>
    </rPh>
    <phoneticPr fontId="79"/>
  </si>
  <si>
    <t>写　真　説　明</t>
    <phoneticPr fontId="79"/>
  </si>
  <si>
    <t>屋上アンテナ基礎アンカーセット</t>
    <phoneticPr fontId="79"/>
  </si>
  <si>
    <t>工事（進捗）記録写真</t>
    <rPh sb="0" eb="2">
      <t>コウジ</t>
    </rPh>
    <rPh sb="3" eb="5">
      <t>シンチョク</t>
    </rPh>
    <rPh sb="6" eb="8">
      <t>キロク</t>
    </rPh>
    <rPh sb="8" eb="10">
      <t>シャシン</t>
    </rPh>
    <phoneticPr fontId="79"/>
  </si>
  <si>
    <t>出来高予定</t>
    <rPh sb="0" eb="3">
      <t>デキダカ</t>
    </rPh>
    <rPh sb="3" eb="5">
      <t>ヨテイ</t>
    </rPh>
    <phoneticPr fontId="79"/>
  </si>
  <si>
    <t>予定</t>
    <rPh sb="0" eb="2">
      <t>ヨテイ</t>
    </rPh>
    <phoneticPr fontId="79"/>
  </si>
  <si>
    <t>出来高実績</t>
    <rPh sb="0" eb="3">
      <t>デキダカ</t>
    </rPh>
    <rPh sb="3" eb="5">
      <t>ジッセキ</t>
    </rPh>
    <phoneticPr fontId="79"/>
  </si>
  <si>
    <t>実施</t>
    <rPh sb="0" eb="2">
      <t>ジッシ</t>
    </rPh>
    <phoneticPr fontId="79"/>
  </si>
  <si>
    <t>備    　　   考</t>
    <rPh sb="0" eb="1">
      <t>ソナエ</t>
    </rPh>
    <rPh sb="10" eb="11">
      <t>コウ</t>
    </rPh>
    <phoneticPr fontId="79"/>
  </si>
  <si>
    <t>○月</t>
    <rPh sb="1" eb="2">
      <t>ガツ</t>
    </rPh>
    <phoneticPr fontId="79"/>
  </si>
  <si>
    <t>○月</t>
    <phoneticPr fontId="79"/>
  </si>
  <si>
    <t>月</t>
    <rPh sb="0" eb="1">
      <t>ツキ</t>
    </rPh>
    <phoneticPr fontId="79"/>
  </si>
  <si>
    <t>Ｈ○○</t>
    <phoneticPr fontId="79"/>
  </si>
  <si>
    <t>年</t>
    <rPh sb="0" eb="1">
      <t>ネン</t>
    </rPh>
    <phoneticPr fontId="79"/>
  </si>
  <si>
    <t>Ⅳ-3.発生材処分</t>
    <rPh sb="4" eb="6">
      <t>ハッセイ</t>
    </rPh>
    <rPh sb="6" eb="7">
      <t>ザイ</t>
    </rPh>
    <rPh sb="7" eb="9">
      <t>ショブン</t>
    </rPh>
    <phoneticPr fontId="79"/>
  </si>
  <si>
    <t>Ⅳ-2.構内通信線路</t>
    <rPh sb="4" eb="6">
      <t>コウナイ</t>
    </rPh>
    <rPh sb="6" eb="8">
      <t>ツウシン</t>
    </rPh>
    <rPh sb="8" eb="9">
      <t>セン</t>
    </rPh>
    <rPh sb="9" eb="10">
      <t>ロ</t>
    </rPh>
    <phoneticPr fontId="79"/>
  </si>
  <si>
    <t>Ⅳ-1.構内配電線路</t>
    <rPh sb="4" eb="6">
      <t>コウナイ</t>
    </rPh>
    <rPh sb="6" eb="8">
      <t>ハイデン</t>
    </rPh>
    <rPh sb="8" eb="9">
      <t>セン</t>
    </rPh>
    <rPh sb="9" eb="10">
      <t>ロ</t>
    </rPh>
    <phoneticPr fontId="79"/>
  </si>
  <si>
    <t>Ⅳ.屋外</t>
    <rPh sb="2" eb="4">
      <t>オクガイ</t>
    </rPh>
    <phoneticPr fontId="79"/>
  </si>
  <si>
    <t>Ⅲ-3.構内交換設備</t>
    <rPh sb="4" eb="6">
      <t>コウナイ</t>
    </rPh>
    <rPh sb="6" eb="7">
      <t>コウ</t>
    </rPh>
    <rPh sb="7" eb="8">
      <t>カン</t>
    </rPh>
    <rPh sb="8" eb="10">
      <t>セツビ</t>
    </rPh>
    <phoneticPr fontId="79"/>
  </si>
  <si>
    <t>Ⅲ-2.受変電設備</t>
    <rPh sb="4" eb="5">
      <t>ジュ</t>
    </rPh>
    <rPh sb="5" eb="7">
      <t>ヘンデン</t>
    </rPh>
    <rPh sb="7" eb="9">
      <t>セツビ</t>
    </rPh>
    <phoneticPr fontId="79"/>
  </si>
  <si>
    <t>Ⅲ-1.電灯設備</t>
    <rPh sb="4" eb="6">
      <t>デントウ</t>
    </rPh>
    <rPh sb="6" eb="8">
      <t>セツビ</t>
    </rPh>
    <phoneticPr fontId="79"/>
  </si>
  <si>
    <t>Ⅲ.受電室</t>
    <rPh sb="2" eb="4">
      <t>ジュデン</t>
    </rPh>
    <rPh sb="4" eb="5">
      <t>シツ</t>
    </rPh>
    <phoneticPr fontId="79"/>
  </si>
  <si>
    <t>Ⅱ-1.電灯設備</t>
    <rPh sb="4" eb="6">
      <t>デントウ</t>
    </rPh>
    <rPh sb="6" eb="8">
      <t>セツビ</t>
    </rPh>
    <phoneticPr fontId="79"/>
  </si>
  <si>
    <t>Ⅱ.一般科目棟北</t>
    <rPh sb="2" eb="4">
      <t>イッパン</t>
    </rPh>
    <rPh sb="4" eb="6">
      <t>カモク</t>
    </rPh>
    <rPh sb="6" eb="7">
      <t>トウ</t>
    </rPh>
    <rPh sb="7" eb="8">
      <t>キタ</t>
    </rPh>
    <phoneticPr fontId="79"/>
  </si>
  <si>
    <t>Ⅰ-9.火災報知設備</t>
    <rPh sb="4" eb="6">
      <t>カサイ</t>
    </rPh>
    <rPh sb="6" eb="8">
      <t>ホウチ</t>
    </rPh>
    <rPh sb="8" eb="10">
      <t>セツビ</t>
    </rPh>
    <phoneticPr fontId="79"/>
  </si>
  <si>
    <t>Ⅰ-8.テレビ共同受信設備</t>
    <rPh sb="7" eb="9">
      <t>キョウドウ</t>
    </rPh>
    <rPh sb="9" eb="11">
      <t>ジュシン</t>
    </rPh>
    <rPh sb="11" eb="13">
      <t>セツビ</t>
    </rPh>
    <phoneticPr fontId="79"/>
  </si>
  <si>
    <t>Ⅰ-7.拡声設備</t>
    <rPh sb="4" eb="5">
      <t>カク</t>
    </rPh>
    <rPh sb="5" eb="6">
      <t>セイ</t>
    </rPh>
    <rPh sb="6" eb="8">
      <t>セツビ</t>
    </rPh>
    <phoneticPr fontId="79"/>
  </si>
  <si>
    <t>Ⅰ-6.映像・音響設備</t>
    <rPh sb="4" eb="6">
      <t>エイゾウ</t>
    </rPh>
    <rPh sb="7" eb="9">
      <t>オンキョウ</t>
    </rPh>
    <rPh sb="9" eb="11">
      <t>セツビ</t>
    </rPh>
    <phoneticPr fontId="79"/>
  </si>
  <si>
    <t>Ⅰ-5.情報表示設備</t>
    <rPh sb="4" eb="6">
      <t>ジョウホウ</t>
    </rPh>
    <rPh sb="6" eb="8">
      <t>ヒョウジ</t>
    </rPh>
    <rPh sb="8" eb="10">
      <t>セツビ</t>
    </rPh>
    <phoneticPr fontId="79"/>
  </si>
  <si>
    <t>Ⅰ-4.構内交換設備</t>
    <rPh sb="4" eb="6">
      <t>コウナイ</t>
    </rPh>
    <rPh sb="6" eb="7">
      <t>コウ</t>
    </rPh>
    <rPh sb="7" eb="8">
      <t>カン</t>
    </rPh>
    <rPh sb="8" eb="10">
      <t>セツビ</t>
    </rPh>
    <phoneticPr fontId="79"/>
  </si>
  <si>
    <t>Ⅰ-3.構内情報通信網設備</t>
    <rPh sb="4" eb="6">
      <t>コウナイ</t>
    </rPh>
    <rPh sb="6" eb="8">
      <t>ジョウホウ</t>
    </rPh>
    <rPh sb="8" eb="10">
      <t>ツウシン</t>
    </rPh>
    <rPh sb="10" eb="11">
      <t>モウ</t>
    </rPh>
    <rPh sb="11" eb="13">
      <t>セツビ</t>
    </rPh>
    <phoneticPr fontId="79"/>
  </si>
  <si>
    <t>Ⅰ-2.動力設備</t>
    <rPh sb="4" eb="6">
      <t>ドウリョク</t>
    </rPh>
    <rPh sb="6" eb="8">
      <t>セツビ</t>
    </rPh>
    <phoneticPr fontId="79"/>
  </si>
  <si>
    <t>Ⅰ-1.電灯設備</t>
    <rPh sb="4" eb="6">
      <t>デントウ</t>
    </rPh>
    <rPh sb="6" eb="8">
      <t>セツビ</t>
    </rPh>
    <phoneticPr fontId="79"/>
  </si>
  <si>
    <t>Ⅰ.専攻科棟</t>
    <rPh sb="2" eb="4">
      <t>センコウ</t>
    </rPh>
    <rPh sb="4" eb="5">
      <t>カ</t>
    </rPh>
    <rPh sb="5" eb="6">
      <t>トウ</t>
    </rPh>
    <phoneticPr fontId="79"/>
  </si>
  <si>
    <t>項           目</t>
    <rPh sb="0" eb="1">
      <t>コウ</t>
    </rPh>
    <rPh sb="12" eb="13">
      <t>メ</t>
    </rPh>
    <phoneticPr fontId="79"/>
  </si>
  <si>
    <t>工　事　進　捗　状　況</t>
    <rPh sb="0" eb="1">
      <t>コウ</t>
    </rPh>
    <rPh sb="2" eb="3">
      <t>コト</t>
    </rPh>
    <rPh sb="4" eb="5">
      <t>ススム</t>
    </rPh>
    <rPh sb="6" eb="7">
      <t>チョク</t>
    </rPh>
    <rPh sb="8" eb="9">
      <t>ジョウ</t>
    </rPh>
    <rPh sb="10" eb="11">
      <t>キョウ</t>
    </rPh>
    <phoneticPr fontId="79"/>
  </si>
  <si>
    <t>報告時期</t>
    <rPh sb="0" eb="2">
      <t>ホウコク</t>
    </rPh>
    <rPh sb="2" eb="4">
      <t>ジキ</t>
    </rPh>
    <phoneticPr fontId="79"/>
  </si>
  <si>
    <t>契  約  期  間</t>
    <rPh sb="0" eb="1">
      <t>チギリ</t>
    </rPh>
    <rPh sb="3" eb="4">
      <t>ヤク</t>
    </rPh>
    <rPh sb="6" eb="7">
      <t>キ</t>
    </rPh>
    <rPh sb="9" eb="10">
      <t>アイダ</t>
    </rPh>
    <phoneticPr fontId="79"/>
  </si>
  <si>
    <t>請負金額</t>
    <rPh sb="0" eb="2">
      <t>ウケオイ</t>
    </rPh>
    <rPh sb="2" eb="4">
      <t>キンガク</t>
    </rPh>
    <phoneticPr fontId="79"/>
  </si>
  <si>
    <t>現場代理人</t>
    <rPh sb="0" eb="2">
      <t>ゲンバ</t>
    </rPh>
    <rPh sb="2" eb="5">
      <t>ダイリニン</t>
    </rPh>
    <phoneticPr fontId="79"/>
  </si>
  <si>
    <t>監  督  職  員</t>
    <rPh sb="0" eb="1">
      <t>ラン</t>
    </rPh>
    <rPh sb="3" eb="4">
      <t>ヨシ</t>
    </rPh>
    <rPh sb="6" eb="7">
      <t>ショク</t>
    </rPh>
    <rPh sb="9" eb="10">
      <t>イン</t>
    </rPh>
    <phoneticPr fontId="79"/>
  </si>
  <si>
    <t>工　　事　　名</t>
    <rPh sb="0" eb="1">
      <t>コウ</t>
    </rPh>
    <rPh sb="3" eb="4">
      <t>コト</t>
    </rPh>
    <rPh sb="6" eb="7">
      <t>メイ</t>
    </rPh>
    <phoneticPr fontId="79"/>
  </si>
  <si>
    <t>工 事 進 捗 状 況 報 告 書（　　月）</t>
    <rPh sb="0" eb="1">
      <t>コウ</t>
    </rPh>
    <rPh sb="2" eb="3">
      <t>コト</t>
    </rPh>
    <rPh sb="4" eb="5">
      <t>ススム</t>
    </rPh>
    <rPh sb="6" eb="7">
      <t>チョク</t>
    </rPh>
    <rPh sb="8" eb="9">
      <t>ジョウ</t>
    </rPh>
    <rPh sb="10" eb="11">
      <t>キョウ</t>
    </rPh>
    <rPh sb="12" eb="13">
      <t>ホウ</t>
    </rPh>
    <rPh sb="14" eb="15">
      <t>コク</t>
    </rPh>
    <rPh sb="16" eb="17">
      <t>ショ</t>
    </rPh>
    <rPh sb="20" eb="21">
      <t>ガツ</t>
    </rPh>
    <phoneticPr fontId="79"/>
  </si>
  <si>
    <t>外部足場
1･２階内部解体･はつり</t>
    <rPh sb="0" eb="2">
      <t>ガイブ</t>
    </rPh>
    <rPh sb="2" eb="4">
      <t>アシバ</t>
    </rPh>
    <rPh sb="8" eb="9">
      <t>カイ</t>
    </rPh>
    <rPh sb="9" eb="11">
      <t>ナイブ</t>
    </rPh>
    <rPh sb="11" eb="13">
      <t>カイタイ</t>
    </rPh>
    <phoneticPr fontId="77"/>
  </si>
  <si>
    <t>金</t>
    <phoneticPr fontId="77"/>
  </si>
  <si>
    <t>曇／雨</t>
    <rPh sb="0" eb="1">
      <t>クモ</t>
    </rPh>
    <rPh sb="2" eb="3">
      <t>アメ</t>
    </rPh>
    <phoneticPr fontId="77"/>
  </si>
  <si>
    <t>木</t>
  </si>
  <si>
    <t>夏季休暇</t>
    <rPh sb="0" eb="2">
      <t>カキ</t>
    </rPh>
    <rPh sb="2" eb="4">
      <t>キュウカ</t>
    </rPh>
    <phoneticPr fontId="77"/>
  </si>
  <si>
    <t>水</t>
    <rPh sb="0" eb="1">
      <t>スイ</t>
    </rPh>
    <phoneticPr fontId="77"/>
  </si>
  <si>
    <t>水</t>
  </si>
  <si>
    <t>火</t>
  </si>
  <si>
    <t>月</t>
  </si>
  <si>
    <t>日</t>
  </si>
  <si>
    <t>休日</t>
    <rPh sb="0" eb="2">
      <t>キュウジツ</t>
    </rPh>
    <phoneticPr fontId="77"/>
  </si>
  <si>
    <t>土</t>
  </si>
  <si>
    <t>外部足場
1階内部解体</t>
    <rPh sb="0" eb="2">
      <t>ガイブ</t>
    </rPh>
    <rPh sb="2" eb="4">
      <t>アシバ</t>
    </rPh>
    <rPh sb="6" eb="7">
      <t>カイ</t>
    </rPh>
    <rPh sb="7" eb="9">
      <t>ナイブ</t>
    </rPh>
    <rPh sb="9" eb="11">
      <t>カイタイ</t>
    </rPh>
    <phoneticPr fontId="77"/>
  </si>
  <si>
    <t>金</t>
  </si>
  <si>
    <t>雨／晴</t>
    <rPh sb="0" eb="1">
      <t>アメ</t>
    </rPh>
    <rPh sb="2" eb="3">
      <t>ハ</t>
    </rPh>
    <phoneticPr fontId="77"/>
  </si>
  <si>
    <t>外部足場
1階内部解体･はつり</t>
    <rPh sb="0" eb="2">
      <t>ガイブ</t>
    </rPh>
    <rPh sb="2" eb="4">
      <t>アシバ</t>
    </rPh>
    <rPh sb="6" eb="7">
      <t>カイ</t>
    </rPh>
    <rPh sb="7" eb="9">
      <t>ナイブ</t>
    </rPh>
    <rPh sb="9" eb="11">
      <t>カイタイ</t>
    </rPh>
    <phoneticPr fontId="77"/>
  </si>
  <si>
    <t>夏期休暇</t>
    <rPh sb="0" eb="2">
      <t>カキ</t>
    </rPh>
    <rPh sb="2" eb="4">
      <t>キュウカ</t>
    </rPh>
    <phoneticPr fontId="77"/>
  </si>
  <si>
    <t>仮囲い</t>
    <rPh sb="0" eb="1">
      <t>カリ</t>
    </rPh>
    <rPh sb="1" eb="2">
      <t>カコ</t>
    </rPh>
    <phoneticPr fontId="77"/>
  </si>
  <si>
    <t>雨／曇</t>
    <rPh sb="0" eb="1">
      <t>アメ</t>
    </rPh>
    <rPh sb="2" eb="3">
      <t>クモ</t>
    </rPh>
    <phoneticPr fontId="77"/>
  </si>
  <si>
    <t>主な作業</t>
    <rPh sb="0" eb="1">
      <t>オモ</t>
    </rPh>
    <rPh sb="2" eb="4">
      <t>サギョウ</t>
    </rPh>
    <phoneticPr fontId="77"/>
  </si>
  <si>
    <t>天気</t>
    <rPh sb="0" eb="2">
      <t>テンキ</t>
    </rPh>
    <phoneticPr fontId="77"/>
  </si>
  <si>
    <t>日</t>
    <rPh sb="0" eb="1">
      <t>ヒ</t>
    </rPh>
    <phoneticPr fontId="77"/>
  </si>
  <si>
    <t>工事日誌　　8月度</t>
    <rPh sb="0" eb="2">
      <t>コウジ</t>
    </rPh>
    <rPh sb="2" eb="4">
      <t>ニッシ</t>
    </rPh>
    <rPh sb="7" eb="9">
      <t>ガツド</t>
    </rPh>
    <phoneticPr fontId="77"/>
  </si>
  <si>
    <t>\58,800,000-</t>
    <phoneticPr fontId="77"/>
  </si>
  <si>
    <t>既受領額</t>
    <rPh sb="0" eb="1">
      <t>キ</t>
    </rPh>
    <rPh sb="1" eb="3">
      <t>ジュリョウ</t>
    </rPh>
    <rPh sb="3" eb="4">
      <t>ガク</t>
    </rPh>
    <phoneticPr fontId="77"/>
  </si>
  <si>
    <t>平成19年度8月末日現在　　進捗率4.6%</t>
    <rPh sb="0" eb="2">
      <t>ヘイセイ</t>
    </rPh>
    <rPh sb="4" eb="6">
      <t>ネンド</t>
    </rPh>
    <rPh sb="7" eb="8">
      <t>ガツ</t>
    </rPh>
    <rPh sb="8" eb="9">
      <t>マツ</t>
    </rPh>
    <rPh sb="9" eb="10">
      <t>ジツ</t>
    </rPh>
    <rPh sb="10" eb="12">
      <t>ゲンザイ</t>
    </rPh>
    <rPh sb="14" eb="16">
      <t>シンチョク</t>
    </rPh>
    <rPh sb="16" eb="17">
      <t>リツ</t>
    </rPh>
    <phoneticPr fontId="77"/>
  </si>
  <si>
    <t>出来高累計</t>
    <rPh sb="0" eb="2">
      <t>デキ</t>
    </rPh>
    <rPh sb="2" eb="3">
      <t>タカ</t>
    </rPh>
    <rPh sb="3" eb="5">
      <t>ルイケイ</t>
    </rPh>
    <phoneticPr fontId="77"/>
  </si>
  <si>
    <t>請負金額</t>
    <rPh sb="0" eb="2">
      <t>ウケオイ</t>
    </rPh>
    <rPh sb="2" eb="4">
      <t>キンガク</t>
    </rPh>
    <phoneticPr fontId="77"/>
  </si>
  <si>
    <t>出来高概要</t>
    <rPh sb="0" eb="2">
      <t>デキ</t>
    </rPh>
    <rPh sb="2" eb="3">
      <t>タカ</t>
    </rPh>
    <rPh sb="3" eb="5">
      <t>ガイヨウ</t>
    </rPh>
    <phoneticPr fontId="77"/>
  </si>
  <si>
    <t>別紙のとおり</t>
    <rPh sb="0" eb="2">
      <t>ベッシ</t>
    </rPh>
    <phoneticPr fontId="79"/>
  </si>
  <si>
    <t>記</t>
    <rPh sb="0" eb="1">
      <t>キ</t>
    </rPh>
    <phoneticPr fontId="79"/>
  </si>
  <si>
    <t>上記工事の月別進捗状況を下記の通り報告いたします。</t>
    <rPh sb="0" eb="2">
      <t>ジョウキ</t>
    </rPh>
    <rPh sb="2" eb="4">
      <t>コウジ</t>
    </rPh>
    <rPh sb="5" eb="7">
      <t>ツキベツ</t>
    </rPh>
    <rPh sb="7" eb="9">
      <t>シンチョク</t>
    </rPh>
    <rPh sb="9" eb="11">
      <t>ジョウキョウ</t>
    </rPh>
    <rPh sb="12" eb="14">
      <t>カキ</t>
    </rPh>
    <rPh sb="15" eb="16">
      <t>トオ</t>
    </rPh>
    <rPh sb="17" eb="19">
      <t>ホウコク</t>
    </rPh>
    <phoneticPr fontId="79"/>
  </si>
  <si>
    <t>印</t>
    <rPh sb="0" eb="1">
      <t>イン</t>
    </rPh>
    <phoneticPr fontId="79"/>
  </si>
  <si>
    <t>現場代理人　　</t>
    <rPh sb="0" eb="2">
      <t>ゲンバ</t>
    </rPh>
    <rPh sb="2" eb="5">
      <t>ダイリニン</t>
    </rPh>
    <phoneticPr fontId="79"/>
  </si>
  <si>
    <t>　　</t>
    <phoneticPr fontId="79"/>
  </si>
  <si>
    <t>〔住所〕</t>
    <rPh sb="1" eb="3">
      <t>ジュウショ</t>
    </rPh>
    <phoneticPr fontId="79"/>
  </si>
  <si>
    <t>独立行政法人国立高等専門学校機構</t>
    <rPh sb="6" eb="8">
      <t>コクリツ</t>
    </rPh>
    <rPh sb="8" eb="10">
      <t>コウトウ</t>
    </rPh>
    <rPh sb="10" eb="12">
      <t>センモン</t>
    </rPh>
    <rPh sb="12" eb="14">
      <t>ガッコウ</t>
    </rPh>
    <rPh sb="14" eb="16">
      <t>キコウ</t>
    </rPh>
    <phoneticPr fontId="79"/>
  </si>
  <si>
    <t>月別工事進捗状況報告書（12月）</t>
    <rPh sb="0" eb="2">
      <t>ツキベツ</t>
    </rPh>
    <rPh sb="2" eb="4">
      <t>コウジ</t>
    </rPh>
    <rPh sb="4" eb="6">
      <t>シンチョク</t>
    </rPh>
    <rPh sb="6" eb="8">
      <t>ジョウキョウ</t>
    </rPh>
    <rPh sb="8" eb="11">
      <t>ホウコクショ</t>
    </rPh>
    <rPh sb="14" eb="15">
      <t>ガツ</t>
    </rPh>
    <phoneticPr fontId="79"/>
  </si>
  <si>
    <t>No.</t>
    <phoneticPr fontId="2"/>
  </si>
  <si>
    <t>検査者</t>
    <rPh sb="0" eb="2">
      <t>ケンサ</t>
    </rPh>
    <rPh sb="2" eb="3">
      <t>シャ</t>
    </rPh>
    <phoneticPr fontId="2"/>
  </si>
  <si>
    <t>確認者</t>
    <rPh sb="0" eb="2">
      <t>カクニン</t>
    </rPh>
    <rPh sb="2" eb="3">
      <t>シャ</t>
    </rPh>
    <phoneticPr fontId="2"/>
  </si>
  <si>
    <t>完了日</t>
    <rPh sb="0" eb="3">
      <t>カンリョウビ</t>
    </rPh>
    <phoneticPr fontId="2"/>
  </si>
  <si>
    <t>○○工業高専：</t>
    <rPh sb="2" eb="4">
      <t>コウギョウ</t>
    </rPh>
    <rPh sb="4" eb="6">
      <t>コウセン</t>
    </rPh>
    <phoneticPr fontId="2"/>
  </si>
  <si>
    <t>監督職員</t>
    <rPh sb="0" eb="2">
      <t>カントク</t>
    </rPh>
    <rPh sb="2" eb="4">
      <t>ショクイン</t>
    </rPh>
    <phoneticPr fontId="2"/>
  </si>
  <si>
    <t>独立行政法人国立高等専門学校機構</t>
    <phoneticPr fontId="2"/>
  </si>
  <si>
    <t>　上記工事は、契約書、仕様書及び図面その他の関係書類に基づき検査を
行った結果、これらのとおり完成したことを確認する。</t>
    <phoneticPr fontId="2"/>
  </si>
  <si>
    <t xml:space="preserve">検　　査　　調　　書  </t>
    <phoneticPr fontId="2"/>
  </si>
  <si>
    <t>６</t>
    <phoneticPr fontId="2"/>
  </si>
  <si>
    <t>完成年月日</t>
    <phoneticPr fontId="2"/>
  </si>
  <si>
    <t>５</t>
    <phoneticPr fontId="2"/>
  </si>
  <si>
    <t>着工年月日</t>
    <phoneticPr fontId="2"/>
  </si>
  <si>
    <t>４</t>
    <phoneticPr fontId="2"/>
  </si>
  <si>
    <t>３</t>
    <phoneticPr fontId="2"/>
  </si>
  <si>
    <t>請負代金額　　 　</t>
    <phoneticPr fontId="2"/>
  </si>
  <si>
    <t>２</t>
    <phoneticPr fontId="2"/>
  </si>
  <si>
    <t>１</t>
    <phoneticPr fontId="2"/>
  </si>
  <si>
    <t>記</t>
    <phoneticPr fontId="2"/>
  </si>
  <si>
    <t>　　　　　下記工事は、契約書、仕様書、図面及びその他関係書類に基づき検査を行った結果、
　　　　これらのとおり完成していることを確認しました。　　　　　　　</t>
    <phoneticPr fontId="2"/>
  </si>
  <si>
    <t>完 成 検 査 結 果 通 知 書</t>
    <phoneticPr fontId="2"/>
  </si>
  <si>
    <t>工 事 名</t>
    <phoneticPr fontId="2"/>
  </si>
  <si>
    <t>工事場所</t>
    <phoneticPr fontId="2"/>
  </si>
  <si>
    <t>単品スライド条項に係る書式を作成。</t>
    <rPh sb="0" eb="2">
      <t>タンピン</t>
    </rPh>
    <rPh sb="6" eb="8">
      <t>ジョウコウ</t>
    </rPh>
    <rPh sb="9" eb="10">
      <t>カカ</t>
    </rPh>
    <rPh sb="11" eb="13">
      <t>ショシキ</t>
    </rPh>
    <rPh sb="14" eb="16">
      <t>サクセイ</t>
    </rPh>
    <phoneticPr fontId="2"/>
  </si>
  <si>
    <t>新規作成</t>
    <rPh sb="0" eb="2">
      <t>シンキ</t>
    </rPh>
    <rPh sb="2" eb="4">
      <t>サクセイ</t>
    </rPh>
    <phoneticPr fontId="2"/>
  </si>
  <si>
    <t>平成○○年○○月○７日</t>
    <phoneticPr fontId="2"/>
  </si>
  <si>
    <t>様式-5-1　変更契約日</t>
    <rPh sb="7" eb="9">
      <t>ヘンコウ</t>
    </rPh>
    <rPh sb="9" eb="12">
      <t>ケイヤクビ</t>
    </rPh>
    <phoneticPr fontId="2"/>
  </si>
  <si>
    <t>平成○○年○○月○６日</t>
    <phoneticPr fontId="2"/>
  </si>
  <si>
    <t>様式-5-1　契約日</t>
    <rPh sb="7" eb="10">
      <t>ケイヤクビ</t>
    </rPh>
    <phoneticPr fontId="2"/>
  </si>
  <si>
    <t>様式-5　協議額</t>
    <rPh sb="5" eb="7">
      <t>キョウギ</t>
    </rPh>
    <rPh sb="7" eb="8">
      <t>ガク</t>
    </rPh>
    <phoneticPr fontId="2"/>
  </si>
  <si>
    <t>平成○○年○○月○５日</t>
    <phoneticPr fontId="2"/>
  </si>
  <si>
    <t>様式-5　文書発信年月日</t>
    <rPh sb="5" eb="7">
      <t>ブンショ</t>
    </rPh>
    <rPh sb="7" eb="9">
      <t>ハッシン</t>
    </rPh>
    <rPh sb="9" eb="12">
      <t>ネンガッピ</t>
    </rPh>
    <phoneticPr fontId="2"/>
  </si>
  <si>
    <t>○○高専発第○２号</t>
    <rPh sb="2" eb="4">
      <t>コウセン</t>
    </rPh>
    <rPh sb="4" eb="5">
      <t>ハツ</t>
    </rPh>
    <rPh sb="5" eb="6">
      <t>ダイ</t>
    </rPh>
    <rPh sb="8" eb="9">
      <t>ゴウ</t>
    </rPh>
    <phoneticPr fontId="2"/>
  </si>
  <si>
    <t>様式-5　発番号</t>
    <rPh sb="0" eb="2">
      <t>ヨウシキ</t>
    </rPh>
    <rPh sb="5" eb="6">
      <t>ハツ</t>
    </rPh>
    <rPh sb="6" eb="8">
      <t>バンゴウ</t>
    </rPh>
    <phoneticPr fontId="2"/>
  </si>
  <si>
    <t>平成○○年○○月○４日</t>
    <phoneticPr fontId="2"/>
  </si>
  <si>
    <t>様式-3　年月日</t>
    <rPh sb="5" eb="8">
      <t>ネンガッピ</t>
    </rPh>
    <phoneticPr fontId="2"/>
  </si>
  <si>
    <t>平成○○年○○月○３日</t>
    <phoneticPr fontId="2"/>
  </si>
  <si>
    <t>様式-2　協議開始日</t>
    <rPh sb="5" eb="7">
      <t>キョウギ</t>
    </rPh>
    <rPh sb="7" eb="10">
      <t>カイシビ</t>
    </rPh>
    <phoneticPr fontId="2"/>
  </si>
  <si>
    <t>平成○○年○○月○２日</t>
    <phoneticPr fontId="2"/>
  </si>
  <si>
    <t>様式-2,3　文書発信年月日</t>
    <rPh sb="7" eb="9">
      <t>ブンショ</t>
    </rPh>
    <rPh sb="9" eb="11">
      <t>ハッシン</t>
    </rPh>
    <rPh sb="11" eb="14">
      <t>ネンガッピ</t>
    </rPh>
    <phoneticPr fontId="2"/>
  </si>
  <si>
    <t>○○高専発第○１号</t>
    <rPh sb="2" eb="4">
      <t>コウセン</t>
    </rPh>
    <rPh sb="4" eb="5">
      <t>ハツ</t>
    </rPh>
    <rPh sb="5" eb="6">
      <t>ダイ</t>
    </rPh>
    <rPh sb="8" eb="9">
      <t>ゴウ</t>
    </rPh>
    <phoneticPr fontId="2"/>
  </si>
  <si>
    <t>様式-2　発番号</t>
    <rPh sb="0" eb="2">
      <t>ヨウシキ</t>
    </rPh>
    <rPh sb="5" eb="6">
      <t>ハツ</t>
    </rPh>
    <rPh sb="6" eb="8">
      <t>バンゴウ</t>
    </rPh>
    <phoneticPr fontId="2"/>
  </si>
  <si>
    <t>平成○○年○○月○１日</t>
    <phoneticPr fontId="2"/>
  </si>
  <si>
    <t>様式-1,2　文書受信年月日</t>
    <rPh sb="7" eb="9">
      <t>ブンショ</t>
    </rPh>
    <rPh sb="9" eb="11">
      <t>ジュシン</t>
    </rPh>
    <rPh sb="11" eb="14">
      <t>ネンガッピ</t>
    </rPh>
    <phoneticPr fontId="2"/>
  </si>
  <si>
    <t>単品スライド条項用</t>
    <rPh sb="0" eb="2">
      <t>タンピン</t>
    </rPh>
    <rPh sb="6" eb="8">
      <t>ジョウコウ</t>
    </rPh>
    <rPh sb="8" eb="9">
      <t>ヨウ</t>
    </rPh>
    <phoneticPr fontId="2"/>
  </si>
  <si>
    <t>※部分払いの範囲を当スライドの対象とする場合は、部分払いの請求時にその旨を記載すること。（様式－２８）を参照。</t>
    <rPh sb="1" eb="3">
      <t>ブブン</t>
    </rPh>
    <rPh sb="3" eb="4">
      <t>バラ</t>
    </rPh>
    <rPh sb="6" eb="8">
      <t>ハンイ</t>
    </rPh>
    <rPh sb="9" eb="10">
      <t>トウ</t>
    </rPh>
    <rPh sb="15" eb="17">
      <t>タイショウ</t>
    </rPh>
    <rPh sb="20" eb="22">
      <t>バアイ</t>
    </rPh>
    <rPh sb="29" eb="31">
      <t>セイキュウ</t>
    </rPh>
    <rPh sb="31" eb="32">
      <t>ジ</t>
    </rPh>
    <rPh sb="35" eb="36">
      <t>ムネ</t>
    </rPh>
    <rPh sb="37" eb="39">
      <t>キサイ</t>
    </rPh>
    <rPh sb="45" eb="47">
      <t>ヨウシキ</t>
    </rPh>
    <rPh sb="52" eb="54">
      <t>サンショウ</t>
    </rPh>
    <phoneticPr fontId="2"/>
  </si>
  <si>
    <t>　</t>
    <phoneticPr fontId="2"/>
  </si>
  <si>
    <t>様式－5により成立した金額にて請負代金額の変更契約をするもの。</t>
    <rPh sb="7" eb="9">
      <t>セイリツ</t>
    </rPh>
    <rPh sb="11" eb="13">
      <t>キンガク</t>
    </rPh>
    <rPh sb="23" eb="25">
      <t>ケイヤク</t>
    </rPh>
    <phoneticPr fontId="2"/>
  </si>
  <si>
    <t>工事請負変更契約書</t>
    <rPh sb="0" eb="2">
      <t>コウジ</t>
    </rPh>
    <rPh sb="2" eb="4">
      <t>ウケオイ</t>
    </rPh>
    <rPh sb="4" eb="6">
      <t>ヘンコウ</t>
    </rPh>
    <rPh sb="6" eb="9">
      <t>ケイヤクショ</t>
    </rPh>
    <phoneticPr fontId="2"/>
  </si>
  <si>
    <t>5-1</t>
    <phoneticPr fontId="2"/>
  </si>
  <si>
    <t>・協議開始日から１４日以内に協議が整わない場合は、甲が定め乙に通知する。</t>
    <rPh sb="1" eb="3">
      <t>キョウギ</t>
    </rPh>
    <rPh sb="3" eb="5">
      <t>カイシ</t>
    </rPh>
    <rPh sb="5" eb="6">
      <t>ヒ</t>
    </rPh>
    <rPh sb="10" eb="11">
      <t>ヒ</t>
    </rPh>
    <rPh sb="11" eb="13">
      <t>イナイ</t>
    </rPh>
    <rPh sb="14" eb="16">
      <t>キョウギ</t>
    </rPh>
    <rPh sb="17" eb="18">
      <t>トトノ</t>
    </rPh>
    <rPh sb="21" eb="23">
      <t>バアイ</t>
    </rPh>
    <rPh sb="27" eb="28">
      <t>サダ</t>
    </rPh>
    <rPh sb="29" eb="30">
      <t>オツ</t>
    </rPh>
    <rPh sb="31" eb="33">
      <t>ツウチ</t>
    </rPh>
    <phoneticPr fontId="2"/>
  </si>
  <si>
    <t>請負代金額の変更について、甲から乙に対して金額の協議をするもの。</t>
    <rPh sb="16" eb="17">
      <t>オツ</t>
    </rPh>
    <rPh sb="18" eb="19">
      <t>タイ</t>
    </rPh>
    <rPh sb="21" eb="23">
      <t>キンガク</t>
    </rPh>
    <rPh sb="24" eb="26">
      <t>キョウギ</t>
    </rPh>
    <phoneticPr fontId="2"/>
  </si>
  <si>
    <t>○○工事の物価の変動に基づく請負代金額の変更について（協議）</t>
    <rPh sb="2" eb="4">
      <t>コウジ</t>
    </rPh>
    <rPh sb="5" eb="7">
      <t>ブッカ</t>
    </rPh>
    <rPh sb="8" eb="10">
      <t>ヘンドウ</t>
    </rPh>
    <rPh sb="11" eb="12">
      <t>モト</t>
    </rPh>
    <rPh sb="27" eb="29">
      <t>キョウギ</t>
    </rPh>
    <phoneticPr fontId="2"/>
  </si>
  <si>
    <t>・書類が整い次第遅滞なく甲に提出。</t>
    <rPh sb="1" eb="3">
      <t>ショルイ</t>
    </rPh>
    <rPh sb="4" eb="5">
      <t>トトノ</t>
    </rPh>
    <rPh sb="6" eb="8">
      <t>シダイ</t>
    </rPh>
    <rPh sb="8" eb="10">
      <t>チタイ</t>
    </rPh>
    <rPh sb="12" eb="13">
      <t>コウ</t>
    </rPh>
    <rPh sb="14" eb="16">
      <t>テイシュツ</t>
    </rPh>
    <phoneticPr fontId="2"/>
  </si>
  <si>
    <t>乙が請負代金額の変更額算定に必要な資料を監督職員に提出するもの。</t>
    <rPh sb="20" eb="22">
      <t>カントク</t>
    </rPh>
    <rPh sb="22" eb="24">
      <t>ショクイン</t>
    </rPh>
    <rPh sb="25" eb="27">
      <t>テイシュツ</t>
    </rPh>
    <phoneticPr fontId="2"/>
  </si>
  <si>
    <t>請負代金額の変更の対象材料証明書（提出）</t>
    <rPh sb="17" eb="19">
      <t>テイシュツ</t>
    </rPh>
    <phoneticPr fontId="2"/>
  </si>
  <si>
    <t>3
3-1～3</t>
    <phoneticPr fontId="2"/>
  </si>
  <si>
    <t>・協議開始日は、請求があった日から７日以内に乙に通知。　　　</t>
    <rPh sb="14" eb="15">
      <t>ヒ</t>
    </rPh>
    <rPh sb="18" eb="19">
      <t>ヒ</t>
    </rPh>
    <rPh sb="19" eb="21">
      <t>イナイ</t>
    </rPh>
    <rPh sb="22" eb="23">
      <t>オツ</t>
    </rPh>
    <rPh sb="24" eb="26">
      <t>ツウチ</t>
    </rPh>
    <phoneticPr fontId="2"/>
  </si>
  <si>
    <t>乙から請求を受理した後、協議開始日および請負代金額の変更額算定に必要な資料の請求を付して乙に通知するもの。</t>
    <rPh sb="0" eb="1">
      <t>オツ</t>
    </rPh>
    <rPh sb="3" eb="5">
      <t>セイキュウ</t>
    </rPh>
    <rPh sb="6" eb="8">
      <t>ジュリ</t>
    </rPh>
    <rPh sb="10" eb="11">
      <t>ノチ</t>
    </rPh>
    <rPh sb="12" eb="14">
      <t>キョウギ</t>
    </rPh>
    <rPh sb="14" eb="16">
      <t>カイシ</t>
    </rPh>
    <rPh sb="16" eb="17">
      <t>ヒ</t>
    </rPh>
    <rPh sb="20" eb="22">
      <t>ウケオイ</t>
    </rPh>
    <rPh sb="22" eb="23">
      <t>ダイ</t>
    </rPh>
    <rPh sb="23" eb="25">
      <t>キンガク</t>
    </rPh>
    <rPh sb="26" eb="28">
      <t>ヘンコウ</t>
    </rPh>
    <rPh sb="28" eb="29">
      <t>ガク</t>
    </rPh>
    <rPh sb="29" eb="31">
      <t>サンテイ</t>
    </rPh>
    <rPh sb="32" eb="34">
      <t>ヒツヨウ</t>
    </rPh>
    <rPh sb="35" eb="37">
      <t>シリョウ</t>
    </rPh>
    <rPh sb="38" eb="40">
      <t>セイキュウ</t>
    </rPh>
    <rPh sb="41" eb="42">
      <t>フ</t>
    </rPh>
    <rPh sb="46" eb="48">
      <t>ツウチ</t>
    </rPh>
    <phoneticPr fontId="2"/>
  </si>
  <si>
    <t>○○工事の物価の変動に基づく請負代金額の変更について（通知）</t>
    <rPh sb="2" eb="4">
      <t>コウジ</t>
    </rPh>
    <rPh sb="5" eb="7">
      <t>ブッカ</t>
    </rPh>
    <rPh sb="8" eb="10">
      <t>ヘンドウ</t>
    </rPh>
    <rPh sb="11" eb="12">
      <t>モト</t>
    </rPh>
    <rPh sb="27" eb="29">
      <t>ツウチ</t>
    </rPh>
    <phoneticPr fontId="2"/>
  </si>
  <si>
    <t>・様式１に添付して提出</t>
    <rPh sb="1" eb="3">
      <t>ヨウシキ</t>
    </rPh>
    <rPh sb="5" eb="7">
      <t>テンプ</t>
    </rPh>
    <rPh sb="9" eb="11">
      <t>テイシュツ</t>
    </rPh>
    <phoneticPr fontId="2"/>
  </si>
  <si>
    <t>工事請負契約書第２５条第５項に謳われている「請負代金額が不適当となったこと」に関する資料で請求時に提出するもの。　　　　</t>
    <rPh sb="39" eb="40">
      <t>カン</t>
    </rPh>
    <rPh sb="45" eb="47">
      <t>セイキュウ</t>
    </rPh>
    <rPh sb="47" eb="48">
      <t>ジ</t>
    </rPh>
    <rPh sb="49" eb="51">
      <t>テイシュツ</t>
    </rPh>
    <phoneticPr fontId="2"/>
  </si>
  <si>
    <t>請負代金額が不適当となったことに関する資料（提出）</t>
    <rPh sb="16" eb="17">
      <t>カン</t>
    </rPh>
    <rPh sb="19" eb="21">
      <t>シリョウ</t>
    </rPh>
    <phoneticPr fontId="2"/>
  </si>
  <si>
    <t>１－１</t>
    <phoneticPr fontId="2"/>
  </si>
  <si>
    <t>・残工期が２ヶ月以上必要。</t>
    <rPh sb="1" eb="2">
      <t>ザン</t>
    </rPh>
    <rPh sb="2" eb="4">
      <t>コウキ</t>
    </rPh>
    <rPh sb="7" eb="8">
      <t>ゲツ</t>
    </rPh>
    <rPh sb="8" eb="10">
      <t>イジョウ</t>
    </rPh>
    <rPh sb="10" eb="12">
      <t>ヒツヨウ</t>
    </rPh>
    <phoneticPr fontId="2"/>
  </si>
  <si>
    <t>工事請負契約書第25条第5項に基づき請負代金額の変更を乙が請求するもの。　　　　　　　　　　　　　　　　　</t>
    <rPh sb="15" eb="16">
      <t>モト</t>
    </rPh>
    <rPh sb="27" eb="28">
      <t>オツ</t>
    </rPh>
    <rPh sb="29" eb="31">
      <t>セイキュウ</t>
    </rPh>
    <phoneticPr fontId="2"/>
  </si>
  <si>
    <t>○○工事の物価の変動に基づく請負代金額の変更について（請求）</t>
    <rPh sb="2" eb="4">
      <t>コウジ</t>
    </rPh>
    <rPh sb="5" eb="7">
      <t>ブッカ</t>
    </rPh>
    <rPh sb="8" eb="10">
      <t>ヘンドウ</t>
    </rPh>
    <rPh sb="11" eb="12">
      <t>モト</t>
    </rPh>
    <phoneticPr fontId="2"/>
  </si>
  <si>
    <t>備　　　　　　考</t>
    <rPh sb="0" eb="1">
      <t>ソナエ</t>
    </rPh>
    <rPh sb="7" eb="8">
      <t>コウ</t>
    </rPh>
    <phoneticPr fontId="2"/>
  </si>
  <si>
    <t>内　　　　　　容</t>
    <rPh sb="0" eb="1">
      <t>ウチ</t>
    </rPh>
    <rPh sb="7" eb="8">
      <t>カタチ</t>
    </rPh>
    <phoneticPr fontId="2"/>
  </si>
  <si>
    <t>名　　　　　称</t>
    <rPh sb="0" eb="1">
      <t>ナ</t>
    </rPh>
    <rPh sb="6" eb="7">
      <t>ショウ</t>
    </rPh>
    <phoneticPr fontId="2"/>
  </si>
  <si>
    <t>様式</t>
    <rPh sb="0" eb="2">
      <t>ヨウシキ</t>
    </rPh>
    <phoneticPr fontId="2"/>
  </si>
  <si>
    <t>※請負代金額の変更を請求するにあたっては、工事請負契約書第２５条第５項に謳われている「請負代金額が不適当となったこと」を証明することが必須条件のことから当資料の提出が無い場合は、請負代金額の変更を請求出来ない。</t>
    <phoneticPr fontId="2"/>
  </si>
  <si>
    <t>　現在履行中の標記工事について、工事請負契約書第２５条第５項の規定に基づき、請負代金の変更を請求する。
　なお、請負代金額が不適当となったことに関する資料を別紙「様式１－１」により提出します。</t>
    <phoneticPr fontId="2"/>
  </si>
  <si>
    <t>＜様式－１＞</t>
    <phoneticPr fontId="2"/>
  </si>
  <si>
    <t>　※請負代金額の変更を請求するにあたっては、工事請負契約書第２５条第５項に謳われている「請負代金額が不適当となったこと」を証明することが必須条件のことから当資料の提出が無い場合は、請負代金額の変更を請求出来ない。</t>
    <rPh sb="8" eb="10">
      <t>ヘンコウ</t>
    </rPh>
    <rPh sb="11" eb="13">
      <t>セイキュウ</t>
    </rPh>
    <rPh sb="68" eb="70">
      <t>ヒッス</t>
    </rPh>
    <rPh sb="70" eb="72">
      <t>ジョウケン</t>
    </rPh>
    <rPh sb="77" eb="78">
      <t>トウ</t>
    </rPh>
    <rPh sb="78" eb="80">
      <t>シリョウ</t>
    </rPh>
    <rPh sb="81" eb="83">
      <t>テイシュツ</t>
    </rPh>
    <rPh sb="84" eb="85">
      <t>ナ</t>
    </rPh>
    <rPh sb="86" eb="88">
      <t>バアイ</t>
    </rPh>
    <rPh sb="101" eb="103">
      <t>デキ</t>
    </rPh>
    <phoneticPr fontId="9"/>
  </si>
  <si>
    <t>　1．対象としたい材料のみ記載すればよい。</t>
    <rPh sb="3" eb="5">
      <t>タイショウ</t>
    </rPh>
    <rPh sb="9" eb="11">
      <t>ザイリョウ</t>
    </rPh>
    <rPh sb="13" eb="15">
      <t>キサイ</t>
    </rPh>
    <phoneticPr fontId="9"/>
  </si>
  <si>
    <t>　</t>
    <phoneticPr fontId="9"/>
  </si>
  <si>
    <t>(注)</t>
  </si>
  <si>
    <t>○,○○○,○○○</t>
    <phoneticPr fontId="9"/>
  </si>
  <si>
    <t>スライド額</t>
    <rPh sb="4" eb="5">
      <t>ガク</t>
    </rPh>
    <phoneticPr fontId="9"/>
  </si>
  <si>
    <t>○,○○○,○○○</t>
    <phoneticPr fontId="9"/>
  </si>
  <si>
    <t>○○○,○○○,○○○(契約金額)－○○,○○○,○○○(部分払い)×1/100＝○,○○○,○○○</t>
    <rPh sb="12" eb="14">
      <t>ケイヤク</t>
    </rPh>
    <rPh sb="14" eb="16">
      <t>キンガク</t>
    </rPh>
    <phoneticPr fontId="9"/>
  </si>
  <si>
    <t>請負代金額の1/100</t>
    <phoneticPr fontId="9"/>
  </si>
  <si>
    <t>該当品目合計</t>
    <rPh sb="0" eb="2">
      <t>ガイトウ</t>
    </rPh>
    <rPh sb="2" eb="4">
      <t>ヒンモク</t>
    </rPh>
    <phoneticPr fontId="9"/>
  </si>
  <si>
    <t>○○,○○○,○○○</t>
    <phoneticPr fontId="9"/>
  </si>
  <si>
    <t>　</t>
    <phoneticPr fontId="9"/>
  </si>
  <si>
    <t>合計</t>
    <rPh sb="0" eb="2">
      <t>ゴウケイ</t>
    </rPh>
    <phoneticPr fontId="9"/>
  </si>
  <si>
    <t>○○○,○○○</t>
    <phoneticPr fontId="9"/>
  </si>
  <si>
    <t>燃料油計</t>
    <rPh sb="0" eb="2">
      <t>ネンリョウ</t>
    </rPh>
    <rPh sb="2" eb="3">
      <t>ユ</t>
    </rPh>
    <phoneticPr fontId="9"/>
  </si>
  <si>
    <t>○○○,○○○</t>
    <phoneticPr fontId="9"/>
  </si>
  <si>
    <t>○○.○</t>
    <phoneticPr fontId="9"/>
  </si>
  <si>
    <t>○○.○</t>
    <phoneticPr fontId="9"/>
  </si>
  <si>
    <t>○,○○○</t>
    <phoneticPr fontId="9"/>
  </si>
  <si>
    <t>○,○○○</t>
    <phoneticPr fontId="9"/>
  </si>
  <si>
    <t>L</t>
    <phoneticPr fontId="9"/>
  </si>
  <si>
    <t>○</t>
    <phoneticPr fontId="9"/>
  </si>
  <si>
    <t>□油</t>
    <phoneticPr fontId="9"/>
  </si>
  <si>
    <t>○○,○○○</t>
    <phoneticPr fontId="9"/>
  </si>
  <si>
    <t>○○.○</t>
    <phoneticPr fontId="9"/>
  </si>
  <si>
    <t>○○○</t>
    <phoneticPr fontId="9"/>
  </si>
  <si>
    <t>○○○</t>
    <phoneticPr fontId="9"/>
  </si>
  <si>
    <t>○○○</t>
    <phoneticPr fontId="9"/>
  </si>
  <si>
    <t>L</t>
    <phoneticPr fontId="9"/>
  </si>
  <si>
    <t>○</t>
    <phoneticPr fontId="9"/>
  </si>
  <si>
    <t>△油</t>
    <phoneticPr fontId="9"/>
  </si>
  <si>
    <t>○○,○○○</t>
    <phoneticPr fontId="9"/>
  </si>
  <si>
    <t>○○.○</t>
    <phoneticPr fontId="9"/>
  </si>
  <si>
    <t>○○.○</t>
    <phoneticPr fontId="9"/>
  </si>
  <si>
    <t>○○○</t>
    <phoneticPr fontId="9"/>
  </si>
  <si>
    <t>○○○</t>
    <phoneticPr fontId="9"/>
  </si>
  <si>
    <t>○○○</t>
    <phoneticPr fontId="9"/>
  </si>
  <si>
    <t>L</t>
    <phoneticPr fontId="9"/>
  </si>
  <si>
    <t>○</t>
    <phoneticPr fontId="9"/>
  </si>
  <si>
    <t>○油</t>
    <phoneticPr fontId="9"/>
  </si>
  <si>
    <t>○○,○○○,○○○</t>
    <phoneticPr fontId="9"/>
  </si>
  <si>
    <t>　</t>
    <phoneticPr fontId="9"/>
  </si>
  <si>
    <t>　</t>
    <phoneticPr fontId="9"/>
  </si>
  <si>
    <t>　</t>
    <phoneticPr fontId="9"/>
  </si>
  <si>
    <t>　</t>
    <phoneticPr fontId="9"/>
  </si>
  <si>
    <t>　</t>
    <phoneticPr fontId="9"/>
  </si>
  <si>
    <t>　</t>
    <phoneticPr fontId="9"/>
  </si>
  <si>
    <t>鋼材計</t>
    <phoneticPr fontId="9"/>
  </si>
  <si>
    <t>○○○,○○○</t>
    <phoneticPr fontId="9"/>
  </si>
  <si>
    <t>○○,○○○</t>
    <phoneticPr fontId="9"/>
  </si>
  <si>
    <t>○○,○○○</t>
    <phoneticPr fontId="9"/>
  </si>
  <si>
    <t>○○,○○○</t>
    <phoneticPr fontId="9"/>
  </si>
  <si>
    <t>○○．○</t>
    <phoneticPr fontId="9"/>
  </si>
  <si>
    <t>ｔ</t>
    <phoneticPr fontId="9"/>
  </si>
  <si>
    <t>○</t>
    <phoneticPr fontId="9"/>
  </si>
  <si>
    <t>□鋼</t>
    <rPh sb="1" eb="2">
      <t>コウ</t>
    </rPh>
    <phoneticPr fontId="9"/>
  </si>
  <si>
    <t>○○○,○○○</t>
    <phoneticPr fontId="9"/>
  </si>
  <si>
    <t>○○,○○○</t>
    <phoneticPr fontId="9"/>
  </si>
  <si>
    <t>○○．○</t>
    <phoneticPr fontId="9"/>
  </si>
  <si>
    <t>ｔ</t>
    <phoneticPr fontId="9"/>
  </si>
  <si>
    <t>△鋼</t>
    <rPh sb="1" eb="2">
      <t>コウ</t>
    </rPh>
    <phoneticPr fontId="9"/>
  </si>
  <si>
    <t>○○,○○○,○○○</t>
    <phoneticPr fontId="9"/>
  </si>
  <si>
    <t>○○○．○</t>
    <phoneticPr fontId="9"/>
  </si>
  <si>
    <t>○鋼</t>
    <rPh sb="1" eb="2">
      <t>コウ</t>
    </rPh>
    <phoneticPr fontId="9"/>
  </si>
  <si>
    <t>記載例</t>
    <rPh sb="0" eb="2">
      <t>キサイ</t>
    </rPh>
    <rPh sb="2" eb="3">
      <t>レイ</t>
    </rPh>
    <phoneticPr fontId="9"/>
  </si>
  <si>
    <t>差額</t>
    <rPh sb="0" eb="2">
      <t>サガク</t>
    </rPh>
    <phoneticPr fontId="9"/>
  </si>
  <si>
    <t>購入時</t>
    <rPh sb="2" eb="3">
      <t>ジ</t>
    </rPh>
    <phoneticPr fontId="9"/>
  </si>
  <si>
    <t>契約時</t>
    <phoneticPr fontId="9"/>
  </si>
  <si>
    <t>対象</t>
    <rPh sb="0" eb="2">
      <t>タイショウ</t>
    </rPh>
    <phoneticPr fontId="9"/>
  </si>
  <si>
    <t>部分払い</t>
    <rPh sb="0" eb="2">
      <t>ブブン</t>
    </rPh>
    <rPh sb="2" eb="3">
      <t>ハラ</t>
    </rPh>
    <phoneticPr fontId="9"/>
  </si>
  <si>
    <t>契約</t>
    <rPh sb="0" eb="2">
      <t>ケイヤク</t>
    </rPh>
    <phoneticPr fontId="9"/>
  </si>
  <si>
    <t>備　　　　考</t>
  </si>
  <si>
    <t>金額　　　　　　　　（差額）</t>
    <rPh sb="0" eb="2">
      <t>キンガク</t>
    </rPh>
    <rPh sb="11" eb="12">
      <t>サ</t>
    </rPh>
    <rPh sb="12" eb="13">
      <t>ガク</t>
    </rPh>
    <phoneticPr fontId="9"/>
  </si>
  <si>
    <t>材料単価</t>
    <rPh sb="0" eb="2">
      <t>ザイリョウ</t>
    </rPh>
    <rPh sb="2" eb="4">
      <t>タンカ</t>
    </rPh>
    <phoneticPr fontId="9"/>
  </si>
  <si>
    <t>数量</t>
    <phoneticPr fontId="9"/>
  </si>
  <si>
    <t>単位</t>
    <phoneticPr fontId="9"/>
  </si>
  <si>
    <t>規格</t>
    <phoneticPr fontId="9"/>
  </si>
  <si>
    <t>品　　　目</t>
  </si>
  <si>
    <t>工　事　名</t>
    <rPh sb="0" eb="1">
      <t>コウ</t>
    </rPh>
    <rPh sb="2" eb="3">
      <t>コト</t>
    </rPh>
    <rPh sb="4" eb="5">
      <t>メイ</t>
    </rPh>
    <phoneticPr fontId="77"/>
  </si>
  <si>
    <t>　請負代金額が不適当となったと考えられるため下記のとおり提出します。</t>
    <rPh sb="7" eb="10">
      <t>フテキトウ</t>
    </rPh>
    <rPh sb="15" eb="16">
      <t>カンガ</t>
    </rPh>
    <rPh sb="22" eb="24">
      <t>カキ</t>
    </rPh>
    <rPh sb="28" eb="30">
      <t>テイシュツ</t>
    </rPh>
    <phoneticPr fontId="9"/>
  </si>
  <si>
    <t>代表者氏名</t>
    <rPh sb="0" eb="3">
      <t>ダイヒョウシャ</t>
    </rPh>
    <rPh sb="3" eb="5">
      <t>シメイ</t>
    </rPh>
    <phoneticPr fontId="9"/>
  </si>
  <si>
    <t>商号又は名称</t>
    <rPh sb="0" eb="2">
      <t>ショウゴウ</t>
    </rPh>
    <rPh sb="2" eb="3">
      <t>マタ</t>
    </rPh>
    <rPh sb="4" eb="6">
      <t>メイショウ</t>
    </rPh>
    <phoneticPr fontId="9"/>
  </si>
  <si>
    <t>請負者</t>
    <rPh sb="0" eb="2">
      <t>ウケオイ</t>
    </rPh>
    <rPh sb="2" eb="3">
      <t>シャ</t>
    </rPh>
    <phoneticPr fontId="9"/>
  </si>
  <si>
    <t>殿</t>
  </si>
  <si>
    <t>発注者　　　　　　　　　</t>
    <rPh sb="0" eb="3">
      <t>ハッチュウシャ</t>
    </rPh>
    <phoneticPr fontId="9"/>
  </si>
  <si>
    <t>請負代金額が不適当となったことに関する資料（提出）</t>
    <rPh sb="2" eb="4">
      <t>ダイキン</t>
    </rPh>
    <rPh sb="4" eb="5">
      <t>ガク</t>
    </rPh>
    <rPh sb="6" eb="9">
      <t>フテキトウ</t>
    </rPh>
    <rPh sb="16" eb="17">
      <t>カン</t>
    </rPh>
    <rPh sb="19" eb="21">
      <t>シリョウ</t>
    </rPh>
    <rPh sb="22" eb="24">
      <t>テイシュツ</t>
    </rPh>
    <phoneticPr fontId="9"/>
  </si>
  <si>
    <t>＜様式１－１＞</t>
    <phoneticPr fontId="9"/>
  </si>
  <si>
    <t>協議開始日</t>
    <rPh sb="0" eb="2">
      <t>キョウギ</t>
    </rPh>
    <rPh sb="2" eb="5">
      <t>カイシビ</t>
    </rPh>
    <phoneticPr fontId="2"/>
  </si>
  <si>
    <t>＜様式－２＞</t>
    <phoneticPr fontId="2"/>
  </si>
  <si>
    <t>　４．注１の証明資料に不備があり、対象材料の確認が出来ない場合は、請負代金額の変更（単品スライド条項の適用）は出来ない。</t>
    <rPh sb="3" eb="4">
      <t>チュウ</t>
    </rPh>
    <rPh sb="6" eb="8">
      <t>ショウメイ</t>
    </rPh>
    <rPh sb="8" eb="10">
      <t>シリョウ</t>
    </rPh>
    <rPh sb="11" eb="13">
      <t>フビ</t>
    </rPh>
    <rPh sb="17" eb="19">
      <t>タイショウ</t>
    </rPh>
    <rPh sb="19" eb="21">
      <t>ザイリョウ</t>
    </rPh>
    <rPh sb="22" eb="24">
      <t>カクニン</t>
    </rPh>
    <rPh sb="25" eb="27">
      <t>デキ</t>
    </rPh>
    <rPh sb="29" eb="31">
      <t>バアイ</t>
    </rPh>
    <rPh sb="42" eb="44">
      <t>タンピン</t>
    </rPh>
    <rPh sb="48" eb="50">
      <t>ジョウコウ</t>
    </rPh>
    <rPh sb="51" eb="53">
      <t>テキヨウ</t>
    </rPh>
    <rPh sb="55" eb="57">
      <t>デキ</t>
    </rPh>
    <phoneticPr fontId="9"/>
  </si>
  <si>
    <t>　３．対象材料の燃料油について、全てを証明する書類の提出が出来ない場合は、監督職員と協議するものとする。</t>
    <rPh sb="3" eb="5">
      <t>タイショウ</t>
    </rPh>
    <rPh sb="5" eb="7">
      <t>ザイリョウ</t>
    </rPh>
    <rPh sb="8" eb="10">
      <t>ネンリョウ</t>
    </rPh>
    <rPh sb="10" eb="11">
      <t>ユ</t>
    </rPh>
    <rPh sb="16" eb="17">
      <t>スベ</t>
    </rPh>
    <rPh sb="19" eb="21">
      <t>ショウメイ</t>
    </rPh>
    <rPh sb="23" eb="25">
      <t>ショルイ</t>
    </rPh>
    <rPh sb="26" eb="28">
      <t>テイシュツ</t>
    </rPh>
    <rPh sb="29" eb="31">
      <t>デキ</t>
    </rPh>
    <rPh sb="33" eb="35">
      <t>バアイ</t>
    </rPh>
    <rPh sb="37" eb="39">
      <t>カントク</t>
    </rPh>
    <rPh sb="39" eb="41">
      <t>ショクイン</t>
    </rPh>
    <rPh sb="42" eb="44">
      <t>キョウギ</t>
    </rPh>
    <phoneticPr fontId="9"/>
  </si>
  <si>
    <t>　２．対象材料は、品目毎および購入年月毎にとりまとめるものとする。なお、とりまとめ数量欄が足りない場合は、別紙にとりまとめるものとする。</t>
    <rPh sb="3" eb="5">
      <t>タイショウ</t>
    </rPh>
    <rPh sb="5" eb="7">
      <t>ザイリョウ</t>
    </rPh>
    <rPh sb="9" eb="11">
      <t>ヒンモク</t>
    </rPh>
    <rPh sb="11" eb="12">
      <t>ゴト</t>
    </rPh>
    <rPh sb="15" eb="17">
      <t>コウニュウ</t>
    </rPh>
    <rPh sb="17" eb="18">
      <t>ネン</t>
    </rPh>
    <rPh sb="18" eb="19">
      <t>ツキ</t>
    </rPh>
    <rPh sb="19" eb="20">
      <t>ゴト</t>
    </rPh>
    <rPh sb="41" eb="43">
      <t>スウリョウ</t>
    </rPh>
    <rPh sb="43" eb="44">
      <t>ラン</t>
    </rPh>
    <rPh sb="45" eb="46">
      <t>タ</t>
    </rPh>
    <rPh sb="49" eb="51">
      <t>バアイ</t>
    </rPh>
    <rPh sb="53" eb="55">
      <t>ベッシ</t>
    </rPh>
    <phoneticPr fontId="9"/>
  </si>
  <si>
    <t>　1．購入単価、購入数量等については、その内容を証明する資料（納品書等）を添付の上、併せて監督職員に提出すること。</t>
    <rPh sb="10" eb="12">
      <t>スウリョウ</t>
    </rPh>
    <rPh sb="12" eb="13">
      <t>トウ</t>
    </rPh>
    <rPh sb="21" eb="23">
      <t>ナイヨウ</t>
    </rPh>
    <rPh sb="24" eb="26">
      <t>ショウメイ</t>
    </rPh>
    <rPh sb="28" eb="30">
      <t>シリョウ</t>
    </rPh>
    <rPh sb="31" eb="34">
      <t>ノウヒンショ</t>
    </rPh>
    <rPh sb="34" eb="35">
      <t>トウ</t>
    </rPh>
    <rPh sb="37" eb="39">
      <t>テンプ</t>
    </rPh>
    <rPh sb="40" eb="41">
      <t>ウエ</t>
    </rPh>
    <rPh sb="42" eb="43">
      <t>アワ</t>
    </rPh>
    <phoneticPr fontId="9"/>
  </si>
  <si>
    <t>　</t>
    <phoneticPr fontId="9"/>
  </si>
  <si>
    <t>△油合計</t>
    <phoneticPr fontId="9"/>
  </si>
  <si>
    <t>○○,○○○</t>
    <phoneticPr fontId="9"/>
  </si>
  <si>
    <t>○○.○</t>
    <phoneticPr fontId="9"/>
  </si>
  <si>
    <t>○○○</t>
    <phoneticPr fontId="9"/>
  </si>
  <si>
    <t>L</t>
    <phoneticPr fontId="9"/>
  </si>
  <si>
    <t>○</t>
    <phoneticPr fontId="9"/>
  </si>
  <si>
    <t>△油</t>
    <rPh sb="1" eb="2">
      <t>ユ</t>
    </rPh>
    <phoneticPr fontId="9"/>
  </si>
  <si>
    <t>H○年□月　計</t>
    <rPh sb="2" eb="3">
      <t>ネン</t>
    </rPh>
    <rPh sb="4" eb="5">
      <t>ツキ</t>
    </rPh>
    <rPh sb="6" eb="7">
      <t>ケイ</t>
    </rPh>
    <phoneticPr fontId="9"/>
  </si>
  <si>
    <t>○○○,○○○</t>
    <phoneticPr fontId="9"/>
  </si>
  <si>
    <t>○,○○○</t>
    <phoneticPr fontId="9"/>
  </si>
  <si>
    <t>H○年□月</t>
    <rPh sb="2" eb="3">
      <t>ネン</t>
    </rPh>
    <rPh sb="4" eb="5">
      <t>ツキ</t>
    </rPh>
    <phoneticPr fontId="9"/>
  </si>
  <si>
    <t>□□石油</t>
    <rPh sb="2" eb="3">
      <t>イシ</t>
    </rPh>
    <rPh sb="3" eb="4">
      <t>ユ</t>
    </rPh>
    <phoneticPr fontId="9"/>
  </si>
  <si>
    <t>□油合計</t>
    <rPh sb="1" eb="2">
      <t>ユ</t>
    </rPh>
    <phoneticPr fontId="9"/>
  </si>
  <si>
    <t>□油</t>
    <rPh sb="1" eb="2">
      <t>ユ</t>
    </rPh>
    <phoneticPr fontId="9"/>
  </si>
  <si>
    <t>H○年△月　計</t>
    <rPh sb="2" eb="3">
      <t>ネン</t>
    </rPh>
    <rPh sb="4" eb="5">
      <t>ツキ</t>
    </rPh>
    <rPh sb="6" eb="7">
      <t>ケイ</t>
    </rPh>
    <phoneticPr fontId="9"/>
  </si>
  <si>
    <t>H○年△月</t>
    <rPh sb="2" eb="3">
      <t>ネン</t>
    </rPh>
    <rPh sb="4" eb="5">
      <t>ツキ</t>
    </rPh>
    <phoneticPr fontId="9"/>
  </si>
  <si>
    <t>○○石油</t>
    <rPh sb="2" eb="3">
      <t>イシ</t>
    </rPh>
    <rPh sb="3" eb="4">
      <t>ユ</t>
    </rPh>
    <phoneticPr fontId="9"/>
  </si>
  <si>
    <t>○鋼合計</t>
    <rPh sb="2" eb="4">
      <t>ゴウケイ</t>
    </rPh>
    <phoneticPr fontId="9"/>
  </si>
  <si>
    <t>　</t>
    <phoneticPr fontId="9"/>
  </si>
  <si>
    <t>○○○,○○○</t>
    <phoneticPr fontId="9"/>
  </si>
  <si>
    <t>○○,○○○</t>
    <phoneticPr fontId="9"/>
  </si>
  <si>
    <t>ｔ</t>
    <phoneticPr fontId="9"/>
  </si>
  <si>
    <t>○</t>
    <phoneticPr fontId="9"/>
  </si>
  <si>
    <t>○,○○○,○○○</t>
    <phoneticPr fontId="9"/>
  </si>
  <si>
    <t>○○○．○</t>
    <phoneticPr fontId="9"/>
  </si>
  <si>
    <t>○○商社</t>
    <rPh sb="2" eb="4">
      <t>ショウシャ</t>
    </rPh>
    <phoneticPr fontId="9"/>
  </si>
  <si>
    <t>H○年○月　計</t>
    <rPh sb="2" eb="3">
      <t>ネン</t>
    </rPh>
    <rPh sb="4" eb="5">
      <t>ツキ</t>
    </rPh>
    <rPh sb="6" eb="7">
      <t>ケイ</t>
    </rPh>
    <phoneticPr fontId="9"/>
  </si>
  <si>
    <t>H○年○月</t>
    <rPh sb="2" eb="3">
      <t>ネン</t>
    </rPh>
    <rPh sb="4" eb="5">
      <t>ツキ</t>
    </rPh>
    <phoneticPr fontId="9"/>
  </si>
  <si>
    <t>購入年月</t>
    <rPh sb="0" eb="2">
      <t>コウニュウ</t>
    </rPh>
    <rPh sb="2" eb="3">
      <t>ネン</t>
    </rPh>
    <rPh sb="3" eb="4">
      <t>ツキ</t>
    </rPh>
    <phoneticPr fontId="9"/>
  </si>
  <si>
    <t>購入先</t>
    <rPh sb="0" eb="2">
      <t>コウニュウ</t>
    </rPh>
    <rPh sb="2" eb="3">
      <t>サキ</t>
    </rPh>
    <phoneticPr fontId="9"/>
  </si>
  <si>
    <t>購入金額</t>
    <rPh sb="0" eb="2">
      <t>コウニュウ</t>
    </rPh>
    <rPh sb="2" eb="4">
      <t>キンガク</t>
    </rPh>
    <phoneticPr fontId="9"/>
  </si>
  <si>
    <t>購入単価</t>
    <rPh sb="0" eb="2">
      <t>コウニュウ</t>
    </rPh>
    <rPh sb="2" eb="4">
      <t>タンカ</t>
    </rPh>
    <phoneticPr fontId="9"/>
  </si>
  <si>
    <t>数量</t>
    <phoneticPr fontId="9"/>
  </si>
  <si>
    <t>単位</t>
    <phoneticPr fontId="9"/>
  </si>
  <si>
    <t>規　格</t>
  </si>
  <si>
    <t>請負代金額の変更の対象材料証明書</t>
    <rPh sb="2" eb="4">
      <t>ダイキン</t>
    </rPh>
    <rPh sb="4" eb="5">
      <t>ガク</t>
    </rPh>
    <rPh sb="6" eb="8">
      <t>ヘンコウ</t>
    </rPh>
    <rPh sb="9" eb="11">
      <t>タイショウ</t>
    </rPh>
    <rPh sb="11" eb="13">
      <t>ザイリョウ</t>
    </rPh>
    <rPh sb="13" eb="16">
      <t>ショウメイショ</t>
    </rPh>
    <phoneticPr fontId="9"/>
  </si>
  <si>
    <t>＜様式３＞</t>
    <phoneticPr fontId="9"/>
  </si>
  <si>
    <t>　2.対象材料は、品目毎及び購入年月毎にとりまとめるものとする。なお、とりまとめ数量欄が足りない場合は、別紙にとりまとめるものとする。
　 但し同一の品目で同一年月でも複数の単価がある場合は、区分するものとする。
　 また、当該品目が同一月で複数の工種や機械で使用されている場合、監督職員より工種や機械毎の内訳を提出するよう要求があった場合など、
　 追加資料が必要な場合がある。</t>
    <rPh sb="3" eb="5">
      <t>タイショウ</t>
    </rPh>
    <rPh sb="5" eb="7">
      <t>ザイリョウ</t>
    </rPh>
    <rPh sb="9" eb="11">
      <t>ヒンモク</t>
    </rPh>
    <rPh sb="11" eb="12">
      <t>ゴト</t>
    </rPh>
    <rPh sb="12" eb="13">
      <t>オヨ</t>
    </rPh>
    <rPh sb="14" eb="16">
      <t>コウニュウ</t>
    </rPh>
    <rPh sb="16" eb="17">
      <t>ネン</t>
    </rPh>
    <rPh sb="17" eb="18">
      <t>ガツ</t>
    </rPh>
    <rPh sb="18" eb="19">
      <t>ゴト</t>
    </rPh>
    <rPh sb="40" eb="42">
      <t>スウリョウ</t>
    </rPh>
    <rPh sb="42" eb="43">
      <t>ラン</t>
    </rPh>
    <rPh sb="44" eb="45">
      <t>タ</t>
    </rPh>
    <rPh sb="48" eb="50">
      <t>バアイ</t>
    </rPh>
    <rPh sb="52" eb="54">
      <t>ベッシ</t>
    </rPh>
    <rPh sb="70" eb="71">
      <t>タダ</t>
    </rPh>
    <rPh sb="72" eb="74">
      <t>ドウイツ</t>
    </rPh>
    <rPh sb="75" eb="77">
      <t>ヒンモク</t>
    </rPh>
    <rPh sb="78" eb="80">
      <t>ドウイツ</t>
    </rPh>
    <rPh sb="80" eb="81">
      <t>ネン</t>
    </rPh>
    <rPh sb="81" eb="82">
      <t>ガツ</t>
    </rPh>
    <rPh sb="84" eb="86">
      <t>フクスウ</t>
    </rPh>
    <rPh sb="87" eb="89">
      <t>タンカ</t>
    </rPh>
    <rPh sb="92" eb="94">
      <t>バアイ</t>
    </rPh>
    <rPh sb="96" eb="98">
      <t>クブン</t>
    </rPh>
    <rPh sb="112" eb="114">
      <t>トウガイ</t>
    </rPh>
    <rPh sb="114" eb="116">
      <t>ヒンモク</t>
    </rPh>
    <rPh sb="117" eb="119">
      <t>ドウイツ</t>
    </rPh>
    <rPh sb="119" eb="120">
      <t>ツキ</t>
    </rPh>
    <rPh sb="121" eb="123">
      <t>フクスウ</t>
    </rPh>
    <rPh sb="124" eb="126">
      <t>コウシュ</t>
    </rPh>
    <rPh sb="127" eb="129">
      <t>キカイ</t>
    </rPh>
    <rPh sb="130" eb="132">
      <t>シヨウ</t>
    </rPh>
    <rPh sb="137" eb="139">
      <t>バアイ</t>
    </rPh>
    <rPh sb="140" eb="142">
      <t>カントク</t>
    </rPh>
    <rPh sb="142" eb="144">
      <t>ショクイン</t>
    </rPh>
    <rPh sb="146" eb="148">
      <t>コウシュ</t>
    </rPh>
    <phoneticPr fontId="9"/>
  </si>
  <si>
    <t>　1．購入先、購入単価、購入数量等を証明出来る場合は、その賃料（納品書等）を添付の上、併せて監督職員に提出すること。
   証明できない場合は、概算数量を記載の上、その算出根拠を記した書類を提出すること。</t>
    <rPh sb="3" eb="6">
      <t>コウニュウサキ</t>
    </rPh>
    <rPh sb="7" eb="9">
      <t>コウニュウ</t>
    </rPh>
    <rPh sb="9" eb="11">
      <t>タンカ</t>
    </rPh>
    <rPh sb="12" eb="14">
      <t>コウニュウ</t>
    </rPh>
    <rPh sb="14" eb="16">
      <t>スウリョウ</t>
    </rPh>
    <rPh sb="16" eb="17">
      <t>トウ</t>
    </rPh>
    <rPh sb="18" eb="20">
      <t>ショウメイ</t>
    </rPh>
    <rPh sb="20" eb="22">
      <t>デキ</t>
    </rPh>
    <rPh sb="23" eb="25">
      <t>バアイ</t>
    </rPh>
    <rPh sb="29" eb="31">
      <t>チンリョウ</t>
    </rPh>
    <rPh sb="32" eb="35">
      <t>ノウヒンショ</t>
    </rPh>
    <rPh sb="35" eb="36">
      <t>ナド</t>
    </rPh>
    <rPh sb="38" eb="40">
      <t>テンプ</t>
    </rPh>
    <rPh sb="41" eb="42">
      <t>ウエ</t>
    </rPh>
    <rPh sb="43" eb="44">
      <t>アワ</t>
    </rPh>
    <rPh sb="46" eb="48">
      <t>カントク</t>
    </rPh>
    <rPh sb="48" eb="50">
      <t>ショクイン</t>
    </rPh>
    <rPh sb="51" eb="53">
      <t>テイシュツ</t>
    </rPh>
    <rPh sb="62" eb="64">
      <t>ショウメイ</t>
    </rPh>
    <rPh sb="68" eb="70">
      <t>バアイ</t>
    </rPh>
    <rPh sb="72" eb="74">
      <t>ガイサン</t>
    </rPh>
    <rPh sb="74" eb="76">
      <t>スウリョウ</t>
    </rPh>
    <rPh sb="77" eb="79">
      <t>キサイ</t>
    </rPh>
    <rPh sb="80" eb="81">
      <t>ウエ</t>
    </rPh>
    <rPh sb="84" eb="86">
      <t>サンシュツ</t>
    </rPh>
    <rPh sb="86" eb="88">
      <t>コンキョ</t>
    </rPh>
    <rPh sb="89" eb="90">
      <t>シル</t>
    </rPh>
    <rPh sb="92" eb="94">
      <t>ショルイ</t>
    </rPh>
    <rPh sb="95" eb="97">
      <t>テイシュツ</t>
    </rPh>
    <phoneticPr fontId="9"/>
  </si>
  <si>
    <t>証明の
有無</t>
    <rPh sb="0" eb="2">
      <t>ショウメイ</t>
    </rPh>
    <rPh sb="4" eb="6">
      <t>ウム</t>
    </rPh>
    <phoneticPr fontId="9"/>
  </si>
  <si>
    <t>使用目的</t>
    <rPh sb="0" eb="2">
      <t>シヨウ</t>
    </rPh>
    <rPh sb="2" eb="4">
      <t>モクテキ</t>
    </rPh>
    <phoneticPr fontId="9"/>
  </si>
  <si>
    <t>使用した
建設機械名</t>
    <rPh sb="0" eb="2">
      <t>シヨウ</t>
    </rPh>
    <rPh sb="5" eb="6">
      <t>タテ</t>
    </rPh>
    <rPh sb="6" eb="7">
      <t>セツ</t>
    </rPh>
    <rPh sb="7" eb="9">
      <t>キカイ</t>
    </rPh>
    <rPh sb="9" eb="10">
      <t>メイ</t>
    </rPh>
    <phoneticPr fontId="9"/>
  </si>
  <si>
    <t>請負代金額の変更の対象材料計算総括表</t>
    <rPh sb="2" eb="4">
      <t>ダイキン</t>
    </rPh>
    <rPh sb="4" eb="5">
      <t>ガク</t>
    </rPh>
    <rPh sb="6" eb="8">
      <t>ヘンコウ</t>
    </rPh>
    <rPh sb="9" eb="11">
      <t>タイショウ</t>
    </rPh>
    <rPh sb="11" eb="13">
      <t>ザイリョウ</t>
    </rPh>
    <rPh sb="13" eb="15">
      <t>ケイサン</t>
    </rPh>
    <rPh sb="15" eb="17">
      <t>ソウカツ</t>
    </rPh>
    <rPh sb="17" eb="18">
      <t>ヒョウ</t>
    </rPh>
    <phoneticPr fontId="9"/>
  </si>
  <si>
    <t>購入先</t>
    <rPh sb="0" eb="2">
      <t>コウニュウ</t>
    </rPh>
    <rPh sb="2" eb="3">
      <t>サキ</t>
    </rPh>
    <phoneticPr fontId="2"/>
  </si>
  <si>
    <t>購入金額</t>
    <rPh sb="0" eb="2">
      <t>コウニュウ</t>
    </rPh>
    <rPh sb="2" eb="4">
      <t>キンガク</t>
    </rPh>
    <phoneticPr fontId="2"/>
  </si>
  <si>
    <t>購入単価</t>
    <rPh sb="0" eb="2">
      <t>コウニュウ</t>
    </rPh>
    <rPh sb="2" eb="4">
      <t>タンカ</t>
    </rPh>
    <phoneticPr fontId="2"/>
  </si>
  <si>
    <t>数量</t>
    <rPh sb="0" eb="2">
      <t>スウリョウ</t>
    </rPh>
    <phoneticPr fontId="2"/>
  </si>
  <si>
    <t>規格</t>
    <rPh sb="0" eb="2">
      <t>キカク</t>
    </rPh>
    <phoneticPr fontId="2"/>
  </si>
  <si>
    <t>品目</t>
    <rPh sb="0" eb="2">
      <t>ヒンモク</t>
    </rPh>
    <phoneticPr fontId="2"/>
  </si>
  <si>
    <t>運搬費の内燃料代</t>
    <rPh sb="0" eb="2">
      <t>ウンパン</t>
    </rPh>
    <rPh sb="2" eb="3">
      <t>ヒ</t>
    </rPh>
    <rPh sb="4" eb="5">
      <t>ウチ</t>
    </rPh>
    <rPh sb="5" eb="7">
      <t>ネンリョウ</t>
    </rPh>
    <rPh sb="7" eb="8">
      <t>ダイ</t>
    </rPh>
    <phoneticPr fontId="2"/>
  </si>
  <si>
    <t>搬入年月</t>
    <rPh sb="0" eb="2">
      <t>ハンニュウ</t>
    </rPh>
    <rPh sb="2" eb="3">
      <t>ネン</t>
    </rPh>
    <rPh sb="3" eb="4">
      <t>ツキ</t>
    </rPh>
    <phoneticPr fontId="9"/>
  </si>
  <si>
    <t>出荷元</t>
    <rPh sb="0" eb="2">
      <t>シュッカ</t>
    </rPh>
    <rPh sb="2" eb="3">
      <t>モト</t>
    </rPh>
    <phoneticPr fontId="9"/>
  </si>
  <si>
    <t>品　目</t>
    <phoneticPr fontId="2"/>
  </si>
  <si>
    <t>各種資機材の材料証明書</t>
    <rPh sb="0" eb="2">
      <t>カクシュ</t>
    </rPh>
    <rPh sb="2" eb="5">
      <t>シキザイ</t>
    </rPh>
    <rPh sb="6" eb="8">
      <t>ザイリョウ</t>
    </rPh>
    <rPh sb="8" eb="11">
      <t>ショウメイショ</t>
    </rPh>
    <phoneticPr fontId="2"/>
  </si>
  <si>
    <t>＝</t>
    <phoneticPr fontId="2"/>
  </si>
  <si>
    <t>）+</t>
    <phoneticPr fontId="2"/>
  </si>
  <si>
    <t>＋</t>
    <phoneticPr fontId="2"/>
  </si>
  <si>
    <t>×</t>
    <phoneticPr fontId="2"/>
  </si>
  <si>
    <t>(台)</t>
    <rPh sb="1" eb="2">
      <t>ダイ</t>
    </rPh>
    <phoneticPr fontId="2"/>
  </si>
  <si>
    <t>(km)</t>
    <phoneticPr fontId="2"/>
  </si>
  <si>
    <t>（ｔ積）</t>
    <rPh sb="2" eb="3">
      <t>ツ</t>
    </rPh>
    <phoneticPr fontId="2"/>
  </si>
  <si>
    <t>合計</t>
    <rPh sb="0" eb="2">
      <t>ゴウケイ</t>
    </rPh>
    <phoneticPr fontId="2"/>
  </si>
  <si>
    <t>その他</t>
    <rPh sb="2" eb="3">
      <t>タ</t>
    </rPh>
    <phoneticPr fontId="2"/>
  </si>
  <si>
    <t>）＋</t>
    <phoneticPr fontId="2"/>
  </si>
  <si>
    <t>冬期割増</t>
    <rPh sb="0" eb="2">
      <t>トウキ</t>
    </rPh>
    <rPh sb="2" eb="4">
      <t>ワリマシ</t>
    </rPh>
    <phoneticPr fontId="2"/>
  </si>
  <si>
    <t>深夜早朝</t>
    <rPh sb="0" eb="2">
      <t>シンヤ</t>
    </rPh>
    <rPh sb="2" eb="4">
      <t>ソウチョウ</t>
    </rPh>
    <phoneticPr fontId="2"/>
  </si>
  <si>
    <t>×（</t>
    <phoneticPr fontId="2"/>
  </si>
  <si>
    <t>基本運賃(t)</t>
    <rPh sb="0" eb="2">
      <t>キホン</t>
    </rPh>
    <rPh sb="2" eb="4">
      <t>ウンチン</t>
    </rPh>
    <phoneticPr fontId="2"/>
  </si>
  <si>
    <t>数量（ｔ）</t>
    <rPh sb="0" eb="2">
      <t>スウリョウ</t>
    </rPh>
    <phoneticPr fontId="2"/>
  </si>
  <si>
    <t>台数</t>
    <rPh sb="0" eb="2">
      <t>ダイスウ</t>
    </rPh>
    <phoneticPr fontId="2"/>
  </si>
  <si>
    <t>運搬距離</t>
    <rPh sb="0" eb="2">
      <t>ウンパン</t>
    </rPh>
    <rPh sb="2" eb="4">
      <t>キョリ</t>
    </rPh>
    <phoneticPr fontId="2"/>
  </si>
  <si>
    <t>機械名</t>
    <rPh sb="0" eb="2">
      <t>キカイ</t>
    </rPh>
    <rPh sb="2" eb="3">
      <t>メイ</t>
    </rPh>
    <phoneticPr fontId="2"/>
  </si>
  <si>
    <t>運　　　　　　　　賃</t>
    <rPh sb="0" eb="1">
      <t>ウン</t>
    </rPh>
    <rPh sb="9" eb="10">
      <t>チン</t>
    </rPh>
    <phoneticPr fontId="2"/>
  </si>
  <si>
    <t>運　　搬　　車　　両</t>
    <rPh sb="0" eb="1">
      <t>ウン</t>
    </rPh>
    <rPh sb="3" eb="4">
      <t>ハン</t>
    </rPh>
    <rPh sb="6" eb="7">
      <t>クルマ</t>
    </rPh>
    <rPh sb="9" eb="10">
      <t>リョウ</t>
    </rPh>
    <phoneticPr fontId="2"/>
  </si>
  <si>
    <t>機械搬出場所</t>
    <rPh sb="0" eb="2">
      <t>キカイ</t>
    </rPh>
    <rPh sb="2" eb="4">
      <t>ハンシュツ</t>
    </rPh>
    <rPh sb="4" eb="6">
      <t>バショ</t>
    </rPh>
    <phoneticPr fontId="2"/>
  </si>
  <si>
    <t>現場所在地</t>
    <rPh sb="0" eb="2">
      <t>ゲンバ</t>
    </rPh>
    <rPh sb="2" eb="5">
      <t>ショザイチ</t>
    </rPh>
    <phoneticPr fontId="2"/>
  </si>
  <si>
    <t>機械搬入所在地</t>
    <rPh sb="0" eb="2">
      <t>キカイ</t>
    </rPh>
    <rPh sb="2" eb="4">
      <t>ハンニュウ</t>
    </rPh>
    <rPh sb="4" eb="7">
      <t>ショザイチ</t>
    </rPh>
    <phoneticPr fontId="2"/>
  </si>
  <si>
    <t>仮設材</t>
    <phoneticPr fontId="2"/>
  </si>
  <si>
    <t>仮設材（鋼矢板、H形鋼、覆工板等）の運搬にかかる燃料代金計算総括表（提出資料）</t>
    <rPh sb="24" eb="26">
      <t>ネンリョウ</t>
    </rPh>
    <rPh sb="26" eb="28">
      <t>ダイキン</t>
    </rPh>
    <rPh sb="28" eb="30">
      <t>ケイサン</t>
    </rPh>
    <rPh sb="30" eb="32">
      <t>ソウカツ</t>
    </rPh>
    <rPh sb="32" eb="33">
      <t>ヒョウ</t>
    </rPh>
    <rPh sb="34" eb="36">
      <t>テイシュツ</t>
    </rPh>
    <rPh sb="36" eb="38">
      <t>シリョウ</t>
    </rPh>
    <phoneticPr fontId="2"/>
  </si>
  <si>
    <t>＜様式３－３＞</t>
    <phoneticPr fontId="2"/>
  </si>
  <si>
    <t>(t)</t>
    <phoneticPr fontId="2"/>
  </si>
  <si>
    <t>地区割増・その他</t>
    <rPh sb="0" eb="2">
      <t>チク</t>
    </rPh>
    <rPh sb="2" eb="4">
      <t>ワリマシ</t>
    </rPh>
    <rPh sb="7" eb="8">
      <t>タ</t>
    </rPh>
    <phoneticPr fontId="2"/>
  </si>
  <si>
    <t>悪路</t>
    <rPh sb="0" eb="2">
      <t>アクロ</t>
    </rPh>
    <phoneticPr fontId="2"/>
  </si>
  <si>
    <t>特大品</t>
    <rPh sb="0" eb="2">
      <t>トクダイ</t>
    </rPh>
    <rPh sb="2" eb="3">
      <t>ヒン</t>
    </rPh>
    <phoneticPr fontId="2"/>
  </si>
  <si>
    <t>基本運賃</t>
    <rPh sb="0" eb="2">
      <t>キホン</t>
    </rPh>
    <rPh sb="2" eb="4">
      <t>ウンチン</t>
    </rPh>
    <phoneticPr fontId="2"/>
  </si>
  <si>
    <t>積載重量</t>
    <rPh sb="0" eb="2">
      <t>セキサイ</t>
    </rPh>
    <rPh sb="2" eb="4">
      <t>ジュウリョウ</t>
    </rPh>
    <phoneticPr fontId="2"/>
  </si>
  <si>
    <t>建設機械名・規格　　</t>
    <rPh sb="0" eb="2">
      <t>ケンセツ</t>
    </rPh>
    <rPh sb="2" eb="4">
      <t>キカイ</t>
    </rPh>
    <rPh sb="4" eb="5">
      <t>メイ</t>
    </rPh>
    <rPh sb="6" eb="8">
      <t>キカク</t>
    </rPh>
    <phoneticPr fontId="2"/>
  </si>
  <si>
    <t>重建設機械の分解、組立及び輸送にかかる燃料代金計算総括表（提出資料）</t>
    <rPh sb="19" eb="21">
      <t>ネンリョウ</t>
    </rPh>
    <rPh sb="21" eb="23">
      <t>ダイキン</t>
    </rPh>
    <rPh sb="23" eb="25">
      <t>ケイサン</t>
    </rPh>
    <rPh sb="25" eb="27">
      <t>ソウカツ</t>
    </rPh>
    <rPh sb="27" eb="28">
      <t>ヒョウ</t>
    </rPh>
    <rPh sb="29" eb="31">
      <t>テイシュツ</t>
    </rPh>
    <rPh sb="31" eb="33">
      <t>シリョウ</t>
    </rPh>
    <phoneticPr fontId="2"/>
  </si>
  <si>
    <t>建設機械の貨物自動車等による運搬にかかる燃料代金計算総括表（提出資料）</t>
    <rPh sb="20" eb="23">
      <t>ネンリョウダイ</t>
    </rPh>
    <rPh sb="23" eb="24">
      <t>キン</t>
    </rPh>
    <rPh sb="24" eb="26">
      <t>ケイサン</t>
    </rPh>
    <rPh sb="26" eb="28">
      <t>ソウカツ</t>
    </rPh>
    <rPh sb="28" eb="29">
      <t>ヒョウ</t>
    </rPh>
    <rPh sb="30" eb="32">
      <t>テイシュツ</t>
    </rPh>
    <rPh sb="32" eb="34">
      <t>シリョウ</t>
    </rPh>
    <phoneticPr fontId="2"/>
  </si>
  <si>
    <t>２.協　議　額</t>
    <rPh sb="2" eb="3">
      <t>キョウ</t>
    </rPh>
    <rPh sb="4" eb="5">
      <t>ギ</t>
    </rPh>
    <rPh sb="6" eb="7">
      <t>ガク</t>
    </rPh>
    <phoneticPr fontId="2"/>
  </si>
  <si>
    <t>１.工　事　名</t>
    <rPh sb="2" eb="3">
      <t>コウ</t>
    </rPh>
    <rPh sb="4" eb="5">
      <t>コト</t>
    </rPh>
    <rPh sb="6" eb="7">
      <t>メイ</t>
    </rPh>
    <phoneticPr fontId="2"/>
  </si>
  <si>
    <t xml:space="preserve">  </t>
  </si>
  <si>
    <t xml:space="preserve">  発　注　者</t>
  </si>
  <si>
    <t>この証として、本書を２通作成し、当事者記名押印のうえ、各自１通を保有する。</t>
    <phoneticPr fontId="2"/>
  </si>
  <si>
    <t>１．請負工事変更増額</t>
    <phoneticPr fontId="2"/>
  </si>
  <si>
    <t>工事名</t>
    <phoneticPr fontId="2"/>
  </si>
  <si>
    <t>工事請負変更契約書</t>
    <phoneticPr fontId="2"/>
  </si>
  <si>
    <t>＜様式５－１＞</t>
  </si>
  <si>
    <t>1．監督職員に提出</t>
    <phoneticPr fontId="74"/>
  </si>
  <si>
    <t>今回、請求する部分払いの範囲については、工事請負契約書第２５条第５項の対象とすることを併せて要請します。</t>
    <rPh sb="0" eb="2">
      <t>コンカイ</t>
    </rPh>
    <rPh sb="3" eb="5">
      <t>セイキュウ</t>
    </rPh>
    <rPh sb="7" eb="9">
      <t>ブブン</t>
    </rPh>
    <rPh sb="9" eb="10">
      <t>バラ</t>
    </rPh>
    <rPh sb="12" eb="14">
      <t>ハンイ</t>
    </rPh>
    <rPh sb="20" eb="22">
      <t>コウジ</t>
    </rPh>
    <rPh sb="35" eb="37">
      <t>タイショウ</t>
    </rPh>
    <rPh sb="43" eb="44">
      <t>アワ</t>
    </rPh>
    <rPh sb="46" eb="48">
      <t>ヨウセイ</t>
    </rPh>
    <phoneticPr fontId="77"/>
  </si>
  <si>
    <t>工事請負契約書第37条第2項により既済部分検査を請求します。</t>
    <rPh sb="0" eb="2">
      <t>コウジ</t>
    </rPh>
    <rPh sb="2" eb="4">
      <t>ウケオイ</t>
    </rPh>
    <rPh sb="24" eb="26">
      <t>セイキュウ</t>
    </rPh>
    <phoneticPr fontId="9"/>
  </si>
  <si>
    <t>平成○○年○○月○○日</t>
    <phoneticPr fontId="2"/>
  </si>
  <si>
    <t>様式－２８</t>
    <phoneticPr fontId="74"/>
  </si>
  <si>
    <t xml:space="preserve">   '4．目次には記載していませんが、後方のシートに単品スライド関係の書式が入っています。</t>
    <rPh sb="6" eb="8">
      <t>モクジ</t>
    </rPh>
    <rPh sb="10" eb="12">
      <t>キサイ</t>
    </rPh>
    <rPh sb="20" eb="21">
      <t>ウシ</t>
    </rPh>
    <rPh sb="21" eb="22">
      <t>ホウ</t>
    </rPh>
    <rPh sb="27" eb="29">
      <t>タンピン</t>
    </rPh>
    <rPh sb="33" eb="35">
      <t>カンケイ</t>
    </rPh>
    <rPh sb="36" eb="38">
      <t>ショシキ</t>
    </rPh>
    <rPh sb="39" eb="40">
      <t>ハイ</t>
    </rPh>
    <phoneticPr fontId="2"/>
  </si>
  <si>
    <t>全体</t>
    <rPh sb="0" eb="2">
      <t>ゼンタイ</t>
    </rPh>
    <phoneticPr fontId="2"/>
  </si>
  <si>
    <t>←検査が終わった日</t>
    <rPh sb="1" eb="3">
      <t>ケンサ</t>
    </rPh>
    <rPh sb="4" eb="5">
      <t>オ</t>
    </rPh>
    <rPh sb="8" eb="9">
      <t>ヒ</t>
    </rPh>
    <phoneticPr fontId="2"/>
  </si>
  <si>
    <t>完成検査完了日</t>
    <rPh sb="0" eb="2">
      <t>カンセイ</t>
    </rPh>
    <rPh sb="2" eb="4">
      <t>ケンサ</t>
    </rPh>
    <rPh sb="4" eb="7">
      <t>カンリョウビ</t>
    </rPh>
    <phoneticPr fontId="2"/>
  </si>
  <si>
    <t>完成検査日</t>
    <rPh sb="2" eb="5">
      <t>ケンサビ</t>
    </rPh>
    <phoneticPr fontId="2"/>
  </si>
  <si>
    <r>
      <t xml:space="preserve">   （</t>
    </r>
    <r>
      <rPr>
        <sz val="10.5"/>
        <color indexed="8"/>
        <rFont val="ＭＳ 明朝"/>
        <family val="1"/>
        <charset val="128"/>
      </rPr>
      <t>中間技術検査</t>
    </r>
    <rPh sb="4" eb="6">
      <t>チュウカン</t>
    </rPh>
    <rPh sb="6" eb="8">
      <t>ギジュツ</t>
    </rPh>
    <rPh sb="8" eb="10">
      <t>ケンサ</t>
    </rPh>
    <phoneticPr fontId="2"/>
  </si>
  <si>
    <t>平成</t>
    <rPh sb="0" eb="2">
      <t>ヘイセイ</t>
    </rPh>
    <phoneticPr fontId="2"/>
  </si>
  <si>
    <t>月</t>
    <rPh sb="0" eb="1">
      <t>ツキ</t>
    </rPh>
    <phoneticPr fontId="2"/>
  </si>
  <si>
    <t>工   事   工   程   表</t>
    <phoneticPr fontId="2"/>
  </si>
  <si>
    <t>殿</t>
    <rPh sb="0" eb="1">
      <t>ドノ</t>
    </rPh>
    <phoneticPr fontId="2"/>
  </si>
  <si>
    <t>請負人</t>
    <rPh sb="0" eb="3">
      <t>ウケオイニン</t>
    </rPh>
    <phoneticPr fontId="2"/>
  </si>
  <si>
    <t>代表者</t>
    <rPh sb="0" eb="3">
      <t>ダイヒョウシャ</t>
    </rPh>
    <phoneticPr fontId="2"/>
  </si>
  <si>
    <t>氏名</t>
    <rPh sb="0" eb="2">
      <t>シメイ</t>
    </rPh>
    <phoneticPr fontId="2"/>
  </si>
  <si>
    <t>から</t>
    <phoneticPr fontId="2"/>
  </si>
  <si>
    <t>上記建設工事について、次のとおり工程表を作成したので提出します。</t>
    <rPh sb="0" eb="2">
      <t>ジョウキ</t>
    </rPh>
    <rPh sb="2" eb="6">
      <t>ケンセツコウジ</t>
    </rPh>
    <rPh sb="11" eb="12">
      <t>ツギ</t>
    </rPh>
    <rPh sb="16" eb="19">
      <t>コウテイヒョウ</t>
    </rPh>
    <rPh sb="20" eb="22">
      <t>サクセイ</t>
    </rPh>
    <rPh sb="26" eb="28">
      <t>テイシュツ</t>
    </rPh>
    <phoneticPr fontId="2"/>
  </si>
  <si>
    <t>まで</t>
    <phoneticPr fontId="2"/>
  </si>
  <si>
    <t>月    別</t>
    <rPh sb="0" eb="1">
      <t>ツキ</t>
    </rPh>
    <rPh sb="5" eb="6">
      <t>ベツ</t>
    </rPh>
    <phoneticPr fontId="2"/>
  </si>
  <si>
    <t>H18,6月</t>
    <rPh sb="5" eb="6">
      <t>ガツ</t>
    </rPh>
    <phoneticPr fontId="2"/>
  </si>
  <si>
    <t>H18,7月</t>
    <rPh sb="5" eb="6">
      <t>ガツ</t>
    </rPh>
    <phoneticPr fontId="2"/>
  </si>
  <si>
    <t>H18,8月</t>
    <rPh sb="5" eb="6">
      <t>ガツ</t>
    </rPh>
    <phoneticPr fontId="2"/>
  </si>
  <si>
    <t>H18,9月</t>
    <rPh sb="5" eb="6">
      <t>ガツ</t>
    </rPh>
    <phoneticPr fontId="2"/>
  </si>
  <si>
    <t>H18,10月</t>
    <rPh sb="6" eb="7">
      <t>ガツ</t>
    </rPh>
    <phoneticPr fontId="2"/>
  </si>
  <si>
    <t>H18,11月</t>
    <rPh sb="6" eb="7">
      <t>ガツ</t>
    </rPh>
    <phoneticPr fontId="2"/>
  </si>
  <si>
    <t>H18,12月</t>
    <rPh sb="6" eb="7">
      <t>ガツ</t>
    </rPh>
    <phoneticPr fontId="2"/>
  </si>
  <si>
    <t>H19,1月</t>
    <rPh sb="5" eb="6">
      <t>ガツ</t>
    </rPh>
    <phoneticPr fontId="2"/>
  </si>
  <si>
    <t>摘         要</t>
    <rPh sb="0" eb="11">
      <t>テキヨウ</t>
    </rPh>
    <phoneticPr fontId="2"/>
  </si>
  <si>
    <t>細</t>
    <rPh sb="0" eb="1">
      <t>ホソ</t>
    </rPh>
    <phoneticPr fontId="2"/>
  </si>
  <si>
    <t>工事種別</t>
    <rPh sb="0" eb="2">
      <t>コウジ</t>
    </rPh>
    <rPh sb="2" eb="4">
      <t>シュベツ</t>
    </rPh>
    <phoneticPr fontId="2"/>
  </si>
  <si>
    <t>目</t>
    <rPh sb="0" eb="1">
      <t>メ</t>
    </rPh>
    <phoneticPr fontId="2"/>
  </si>
  <si>
    <t>準備工</t>
    <rPh sb="0" eb="2">
      <t>ジュンビ</t>
    </rPh>
    <rPh sb="2" eb="3">
      <t>コウ</t>
    </rPh>
    <phoneticPr fontId="2"/>
  </si>
  <si>
    <t>書類作成</t>
    <rPh sb="0" eb="2">
      <t>ショルイ</t>
    </rPh>
    <rPh sb="2" eb="4">
      <t>サクセイ</t>
    </rPh>
    <phoneticPr fontId="2"/>
  </si>
  <si>
    <t>施工図作成</t>
    <rPh sb="0" eb="2">
      <t>セコウ</t>
    </rPh>
    <rPh sb="2" eb="3">
      <t>ズ</t>
    </rPh>
    <rPh sb="3" eb="5">
      <t>サクセイ</t>
    </rPh>
    <phoneticPr fontId="2"/>
  </si>
  <si>
    <t>仮設工事</t>
    <rPh sb="0" eb="2">
      <t>カセツ</t>
    </rPh>
    <rPh sb="2" eb="4">
      <t>コウジ</t>
    </rPh>
    <phoneticPr fontId="2"/>
  </si>
  <si>
    <t>場内仮設電気</t>
    <rPh sb="0" eb="2">
      <t>ジョウナイ</t>
    </rPh>
    <rPh sb="2" eb="4">
      <t>カセツ</t>
    </rPh>
    <rPh sb="4" eb="6">
      <t>デンキ</t>
    </rPh>
    <phoneticPr fontId="2"/>
  </si>
  <si>
    <t>基礎内工事</t>
    <rPh sb="0" eb="2">
      <t>キソ</t>
    </rPh>
    <rPh sb="2" eb="3">
      <t>ナイ</t>
    </rPh>
    <rPh sb="3" eb="5">
      <t>コウジ</t>
    </rPh>
    <phoneticPr fontId="2"/>
  </si>
  <si>
    <t>スリーブ工事</t>
    <rPh sb="4" eb="6">
      <t>コウジ</t>
    </rPh>
    <phoneticPr fontId="2"/>
  </si>
  <si>
    <t>配管工事</t>
    <rPh sb="0" eb="2">
      <t>ハイカン</t>
    </rPh>
    <rPh sb="2" eb="4">
      <t>コウジ</t>
    </rPh>
    <phoneticPr fontId="2"/>
  </si>
  <si>
    <t>躯体</t>
    <rPh sb="0" eb="1">
      <t>ク</t>
    </rPh>
    <rPh sb="1" eb="2">
      <t>タイ</t>
    </rPh>
    <phoneticPr fontId="2"/>
  </si>
  <si>
    <t>配管配線工事</t>
    <rPh sb="0" eb="2">
      <t>ハイカン</t>
    </rPh>
    <rPh sb="2" eb="4">
      <t>ハイセン</t>
    </rPh>
    <rPh sb="4" eb="6">
      <t>コウジ</t>
    </rPh>
    <phoneticPr fontId="2"/>
  </si>
  <si>
    <t>天井・壁</t>
    <rPh sb="0" eb="2">
      <t>テンジョウ</t>
    </rPh>
    <rPh sb="3" eb="4">
      <t>カベ</t>
    </rPh>
    <phoneticPr fontId="2"/>
  </si>
  <si>
    <t>　</t>
    <phoneticPr fontId="2"/>
  </si>
  <si>
    <t>幹線工事</t>
    <rPh sb="0" eb="2">
      <t>カンセン</t>
    </rPh>
    <rPh sb="2" eb="4">
      <t>コウジ</t>
    </rPh>
    <phoneticPr fontId="2"/>
  </si>
  <si>
    <t>EPS</t>
    <phoneticPr fontId="2"/>
  </si>
  <si>
    <t>共同溝</t>
    <rPh sb="0" eb="2">
      <t>キョウドウ</t>
    </rPh>
    <rPh sb="2" eb="3">
      <t>コウ</t>
    </rPh>
    <phoneticPr fontId="2"/>
  </si>
  <si>
    <t>機器取付工事</t>
    <rPh sb="0" eb="2">
      <t>キキ</t>
    </rPh>
    <rPh sb="2" eb="4">
      <t>トリツケ</t>
    </rPh>
    <rPh sb="4" eb="6">
      <t>コウジ</t>
    </rPh>
    <phoneticPr fontId="2"/>
  </si>
  <si>
    <t>器具付け</t>
    <rPh sb="0" eb="2">
      <t>キグ</t>
    </rPh>
    <rPh sb="2" eb="3">
      <t>ツ</t>
    </rPh>
    <phoneticPr fontId="2"/>
  </si>
  <si>
    <t>盤付け</t>
    <rPh sb="0" eb="1">
      <t>バン</t>
    </rPh>
    <rPh sb="1" eb="2">
      <t>ツ</t>
    </rPh>
    <phoneticPr fontId="2"/>
  </si>
  <si>
    <t>外構工事</t>
    <rPh sb="0" eb="1">
      <t>ガイ</t>
    </rPh>
    <rPh sb="1" eb="2">
      <t>コウ</t>
    </rPh>
    <rPh sb="2" eb="4">
      <t>コウジ</t>
    </rPh>
    <phoneticPr fontId="2"/>
  </si>
  <si>
    <t>接地工事</t>
    <rPh sb="0" eb="2">
      <t>セッチ</t>
    </rPh>
    <rPh sb="2" eb="4">
      <t>コウジ</t>
    </rPh>
    <phoneticPr fontId="2"/>
  </si>
  <si>
    <t>ﾎﾟﾝﾌﾟ室</t>
    <rPh sb="5" eb="6">
      <t>シツ</t>
    </rPh>
    <phoneticPr fontId="2"/>
  </si>
  <si>
    <t>試験調整</t>
    <rPh sb="0" eb="2">
      <t>シケン</t>
    </rPh>
    <rPh sb="2" eb="4">
      <t>チョウセイ</t>
    </rPh>
    <phoneticPr fontId="2"/>
  </si>
  <si>
    <t>点灯試験</t>
    <rPh sb="0" eb="2">
      <t>テントウ</t>
    </rPh>
    <rPh sb="2" eb="4">
      <t>シケン</t>
    </rPh>
    <phoneticPr fontId="2"/>
  </si>
  <si>
    <t>絶縁測定、他</t>
    <rPh sb="0" eb="2">
      <t>ゼツエン</t>
    </rPh>
    <rPh sb="2" eb="4">
      <t>ソクテイ</t>
    </rPh>
    <rPh sb="5" eb="6">
      <t>ホカ</t>
    </rPh>
    <phoneticPr fontId="2"/>
  </si>
  <si>
    <t>美装・片付</t>
    <rPh sb="0" eb="2">
      <t>ビソウ</t>
    </rPh>
    <rPh sb="3" eb="4">
      <t>カタ</t>
    </rPh>
    <rPh sb="4" eb="5">
      <t>ツ</t>
    </rPh>
    <phoneticPr fontId="2"/>
  </si>
  <si>
    <t>仮設物撤去</t>
    <rPh sb="0" eb="3">
      <t>カセツブツ</t>
    </rPh>
    <rPh sb="3" eb="5">
      <t>テッキョ</t>
    </rPh>
    <phoneticPr fontId="2"/>
  </si>
  <si>
    <t>各種検査</t>
    <rPh sb="0" eb="2">
      <t>カクシュ</t>
    </rPh>
    <rPh sb="2" eb="4">
      <t>ケンサ</t>
    </rPh>
    <phoneticPr fontId="2"/>
  </si>
  <si>
    <t>書式追加</t>
    <rPh sb="0" eb="2">
      <t>ショシキ</t>
    </rPh>
    <rPh sb="2" eb="4">
      <t>ツイカ</t>
    </rPh>
    <phoneticPr fontId="2"/>
  </si>
  <si>
    <t>書式削除</t>
    <rPh sb="0" eb="2">
      <t>ショシキ</t>
    </rPh>
    <rPh sb="2" eb="4">
      <t>サクジョ</t>
    </rPh>
    <phoneticPr fontId="2"/>
  </si>
  <si>
    <t>　　独立行政法人国立高等専門学校機構発注工事請負等契約規則別記第１号の工事請負契約基準第３７第２項により第　回既済部分検査を請求します。</t>
    <rPh sb="35" eb="37">
      <t>コウジ</t>
    </rPh>
    <rPh sb="37" eb="39">
      <t>ウケオイ</t>
    </rPh>
    <rPh sb="41" eb="43">
      <t>キジュン</t>
    </rPh>
    <rPh sb="52" eb="53">
      <t>ダイ</t>
    </rPh>
    <rPh sb="54" eb="55">
      <t>カイ</t>
    </rPh>
    <rPh sb="62" eb="64">
      <t>セイキュウ</t>
    </rPh>
    <phoneticPr fontId="9"/>
  </si>
  <si>
    <t>工　事　既　済　部　分　価　格　内　訳　書</t>
    <phoneticPr fontId="2"/>
  </si>
  <si>
    <t>下記工事の工事既済部分価格内訳は次のとおりであります。</t>
    <phoneticPr fontId="2"/>
  </si>
  <si>
    <t>宮城のひな形からかぶってない書式をリストへ追加した</t>
    <rPh sb="0" eb="2">
      <t>ミヤギ</t>
    </rPh>
    <rPh sb="5" eb="6">
      <t>ガタ</t>
    </rPh>
    <rPh sb="14" eb="16">
      <t>ショシキ</t>
    </rPh>
    <rPh sb="21" eb="23">
      <t>ツイカ</t>
    </rPh>
    <phoneticPr fontId="2"/>
  </si>
  <si>
    <t>工事既済部分価格内訳書、請負工事既済部分検査願書のシートを追加</t>
    <rPh sb="29" eb="31">
      <t>ツイカ</t>
    </rPh>
    <phoneticPr fontId="2"/>
  </si>
  <si>
    <t>監理要領にあわせてリストの番号を変更。シート名を変更するとハイパーリンクが途切れるので、シート名の番号の整合性は未着手</t>
    <rPh sb="0" eb="2">
      <t>カンリ</t>
    </rPh>
    <rPh sb="2" eb="4">
      <t>ヨウリョウ</t>
    </rPh>
    <rPh sb="13" eb="15">
      <t>バンゴウ</t>
    </rPh>
    <rPh sb="16" eb="18">
      <t>ヘンコウ</t>
    </rPh>
    <rPh sb="22" eb="23">
      <t>メイ</t>
    </rPh>
    <rPh sb="24" eb="26">
      <t>ヘンコウ</t>
    </rPh>
    <rPh sb="37" eb="39">
      <t>トギ</t>
    </rPh>
    <rPh sb="47" eb="48">
      <t>メイ</t>
    </rPh>
    <rPh sb="49" eb="51">
      <t>バンゴウ</t>
    </rPh>
    <rPh sb="52" eb="55">
      <t>セイゴウセイ</t>
    </rPh>
    <rPh sb="56" eb="59">
      <t>ミチャクシュ</t>
    </rPh>
    <phoneticPr fontId="2"/>
  </si>
  <si>
    <t>監理要領との整合</t>
    <rPh sb="0" eb="2">
      <t>カンリ</t>
    </rPh>
    <rPh sb="2" eb="4">
      <t>ヨウリョウ</t>
    </rPh>
    <rPh sb="6" eb="8">
      <t>セイゴウ</t>
    </rPh>
    <phoneticPr fontId="2"/>
  </si>
  <si>
    <t>○○○○高等専門学校</t>
  </si>
  <si>
    <t>契約担当役　事務部長　○○　○○</t>
  </si>
  <si>
    <t>○○県○○市○○町○丁目○番地</t>
  </si>
  <si>
    <t>○○○○株式会社</t>
  </si>
  <si>
    <t>取締役社長　○○　○○</t>
  </si>
  <si>
    <t>18年</t>
  </si>
  <si>
    <t>6月</t>
  </si>
  <si>
    <t>2日</t>
  </si>
  <si>
    <t>19年</t>
  </si>
  <si>
    <t>1月</t>
  </si>
  <si>
    <t>31日</t>
  </si>
  <si>
    <t>○○○○高専○○改修工事</t>
  </si>
  <si>
    <t>作成日：平成19年7月  6日</t>
    <rPh sb="0" eb="3">
      <t>サクセイビ</t>
    </rPh>
    <rPh sb="4" eb="6">
      <t>ヘイセイ</t>
    </rPh>
    <rPh sb="8" eb="9">
      <t>ネン</t>
    </rPh>
    <rPh sb="10" eb="11">
      <t>ガツ</t>
    </rPh>
    <rPh sb="14" eb="15">
      <t>ニチ</t>
    </rPh>
    <phoneticPr fontId="2"/>
  </si>
  <si>
    <t>↓このエリアは直接編集しないこと</t>
    <rPh sb="7" eb="9">
      <t>チョクセツ</t>
    </rPh>
    <rPh sb="9" eb="11">
      <t>ヘンシュウ</t>
    </rPh>
    <phoneticPr fontId="2"/>
  </si>
  <si>
    <t>○○県○○市○○町○丁目</t>
    <rPh sb="2" eb="3">
      <t>ケン</t>
    </rPh>
    <rPh sb="5" eb="6">
      <t>シ</t>
    </rPh>
    <rPh sb="8" eb="9">
      <t>チョウ</t>
    </rPh>
    <rPh sb="10" eb="11">
      <t>チョウ</t>
    </rPh>
    <rPh sb="11" eb="12">
      <t>メ</t>
    </rPh>
    <phoneticPr fontId="2"/>
  </si>
  <si>
    <t>○○会社</t>
    <rPh sb="2" eb="4">
      <t>カイシャ</t>
    </rPh>
    <phoneticPr fontId="2"/>
  </si>
  <si>
    <t>代表取締役　○○　○○</t>
    <rPh sb="0" eb="2">
      <t>ダイヒョウ</t>
    </rPh>
    <rPh sb="2" eb="5">
      <t>トリシマリヤク</t>
    </rPh>
    <phoneticPr fontId="2"/>
  </si>
  <si>
    <t>○○　○○</t>
    <phoneticPr fontId="2"/>
  </si>
  <si>
    <t>００００－００－００００</t>
    <phoneticPr fontId="2"/>
  </si>
  <si>
    <t>○○工業高等専門学校　総務課施設係</t>
    <rPh sb="2" eb="4">
      <t>コウギョウ</t>
    </rPh>
    <rPh sb="4" eb="6">
      <t>コウトウ</t>
    </rPh>
    <rPh sb="6" eb="8">
      <t>センモン</t>
    </rPh>
    <rPh sb="8" eb="10">
      <t>ガッコウ</t>
    </rPh>
    <rPh sb="11" eb="14">
      <t>ソウムカ</t>
    </rPh>
    <rPh sb="14" eb="16">
      <t>シセツ</t>
    </rPh>
    <rPh sb="16" eb="17">
      <t>カカリ</t>
    </rPh>
    <phoneticPr fontId="2"/>
  </si>
  <si>
    <t>←契約書記載の住所氏名と一致させる事</t>
    <rPh sb="1" eb="4">
      <t>ケイヤクショ</t>
    </rPh>
    <rPh sb="4" eb="6">
      <t>キサイ</t>
    </rPh>
    <rPh sb="7" eb="9">
      <t>ジュウショ</t>
    </rPh>
    <rPh sb="9" eb="11">
      <t>シメイ</t>
    </rPh>
    <rPh sb="12" eb="14">
      <t>イッチ</t>
    </rPh>
    <rPh sb="17" eb="18">
      <t>コト</t>
    </rPh>
    <phoneticPr fontId="2"/>
  </si>
  <si>
    <t>○○県○○市○○</t>
    <rPh sb="2" eb="3">
      <t>ケン</t>
    </rPh>
    <rPh sb="5" eb="6">
      <t>シ</t>
    </rPh>
    <phoneticPr fontId="2"/>
  </si>
  <si>
    <t>株式会社 ○○組</t>
    <rPh sb="0" eb="4">
      <t>カブシキカイシャ</t>
    </rPh>
    <rPh sb="7" eb="8">
      <t>クミ</t>
    </rPh>
    <phoneticPr fontId="2"/>
  </si>
  <si>
    <t>代表取締役　　○○　○○</t>
    <rPh sb="0" eb="2">
      <t>ダイヒョウ</t>
    </rPh>
    <rPh sb="2" eb="5">
      <t>トリシマリヤク</t>
    </rPh>
    <phoneticPr fontId="2"/>
  </si>
  <si>
    <t>○○ ○○</t>
    <phoneticPr fontId="2"/>
  </si>
  <si>
    <t>○○高専校舎改修電気設備工事</t>
    <rPh sb="2" eb="4">
      <t>コウセン</t>
    </rPh>
    <rPh sb="4" eb="6">
      <t>コウシャ</t>
    </rPh>
    <rPh sb="6" eb="8">
      <t>カイシュウ</t>
    </rPh>
    <rPh sb="8" eb="10">
      <t>デンキ</t>
    </rPh>
    <rPh sb="10" eb="12">
      <t>セツビ</t>
    </rPh>
    <rPh sb="12" eb="14">
      <t>コウジ</t>
    </rPh>
    <phoneticPr fontId="2"/>
  </si>
  <si>
    <t>○○工業高専校舎改修工事</t>
    <rPh sb="2" eb="4">
      <t>コウギョウ</t>
    </rPh>
    <rPh sb="4" eb="6">
      <t>コウセン</t>
    </rPh>
    <rPh sb="6" eb="8">
      <t>コウシャ</t>
    </rPh>
    <rPh sb="8" eb="10">
      <t>カイシュウ</t>
    </rPh>
    <rPh sb="10" eb="12">
      <t>コウジ</t>
    </rPh>
    <phoneticPr fontId="2"/>
  </si>
  <si>
    <t>○○工業高専校舎改修機械設備工事</t>
    <rPh sb="2" eb="4">
      <t>コウギョウ</t>
    </rPh>
    <rPh sb="4" eb="6">
      <t>コウセン</t>
    </rPh>
    <rPh sb="6" eb="8">
      <t>コウシャ</t>
    </rPh>
    <rPh sb="8" eb="10">
      <t>カイシュウ</t>
    </rPh>
    <rPh sb="10" eb="12">
      <t>キカイ</t>
    </rPh>
    <rPh sb="12" eb="14">
      <t>セツビ</t>
    </rPh>
    <rPh sb="14" eb="16">
      <t>コウジ</t>
    </rPh>
    <phoneticPr fontId="2"/>
  </si>
  <si>
    <t>権限明記の特記をいれた</t>
    <rPh sb="0" eb="2">
      <t>ケンゲン</t>
    </rPh>
    <rPh sb="2" eb="4">
      <t>メイキ</t>
    </rPh>
    <rPh sb="5" eb="7">
      <t>トッキ</t>
    </rPh>
    <phoneticPr fontId="2"/>
  </si>
  <si>
    <t>現場代理人通知書</t>
    <rPh sb="0" eb="2">
      <t>ゲンバ</t>
    </rPh>
    <rPh sb="2" eb="5">
      <t>ダイリニン</t>
    </rPh>
    <rPh sb="5" eb="8">
      <t>ツウチショ</t>
    </rPh>
    <phoneticPr fontId="2"/>
  </si>
  <si>
    <t>現場代理人の権限の内容</t>
    <rPh sb="0" eb="2">
      <t>ゲンバ</t>
    </rPh>
    <rPh sb="2" eb="5">
      <t>ダイリニン</t>
    </rPh>
    <rPh sb="6" eb="8">
      <t>ケンゲン</t>
    </rPh>
    <rPh sb="9" eb="11">
      <t>ナイヨウ</t>
    </rPh>
    <phoneticPr fontId="2"/>
  </si>
  <si>
    <t>権限を行使する。</t>
    <rPh sb="0" eb="2">
      <t>ケンゲン</t>
    </rPh>
    <rPh sb="3" eb="5">
      <t>コウシ</t>
    </rPh>
    <phoneticPr fontId="2"/>
  </si>
  <si>
    <t>請負代金額の変更､工期の変更､請負代金の請求及び受領､第12第1項の請求の</t>
    <rPh sb="0" eb="2">
      <t>ウケオイ</t>
    </rPh>
    <rPh sb="2" eb="4">
      <t>ダイキン</t>
    </rPh>
    <rPh sb="4" eb="5">
      <t>ガク</t>
    </rPh>
    <rPh sb="6" eb="8">
      <t>ヘンコウ</t>
    </rPh>
    <rPh sb="9" eb="11">
      <t>コウキ</t>
    </rPh>
    <rPh sb="12" eb="14">
      <t>ヘンコウ</t>
    </rPh>
    <rPh sb="15" eb="17">
      <t>ウケオイ</t>
    </rPh>
    <rPh sb="17" eb="19">
      <t>ダイキン</t>
    </rPh>
    <rPh sb="20" eb="22">
      <t>セイキュウ</t>
    </rPh>
    <rPh sb="22" eb="23">
      <t>オヨ</t>
    </rPh>
    <rPh sb="24" eb="26">
      <t>ジュリョウ</t>
    </rPh>
    <rPh sb="27" eb="28">
      <t>ダイ</t>
    </rPh>
    <rPh sb="30" eb="31">
      <t>ダイ</t>
    </rPh>
    <rPh sb="32" eb="33">
      <t>コウ</t>
    </rPh>
    <rPh sb="34" eb="36">
      <t>セイキュウ</t>
    </rPh>
    <phoneticPr fontId="2"/>
  </si>
  <si>
    <t>受理､第12第3項の決定及び通知､第12第4項の請求､第12第5項の通知の受理</t>
    <rPh sb="0" eb="2">
      <t>ジュリ</t>
    </rPh>
    <rPh sb="3" eb="4">
      <t>ダイ</t>
    </rPh>
    <rPh sb="6" eb="7">
      <t>ダイ</t>
    </rPh>
    <rPh sb="8" eb="9">
      <t>コウ</t>
    </rPh>
    <rPh sb="10" eb="12">
      <t>ケッテイ</t>
    </rPh>
    <rPh sb="12" eb="13">
      <t>オヨ</t>
    </rPh>
    <rPh sb="14" eb="16">
      <t>ツウチ</t>
    </rPh>
    <rPh sb="17" eb="18">
      <t>ダイ</t>
    </rPh>
    <rPh sb="20" eb="21">
      <t>ダイ</t>
    </rPh>
    <rPh sb="22" eb="23">
      <t>コウ</t>
    </rPh>
    <rPh sb="24" eb="26">
      <t>セイキュウ</t>
    </rPh>
    <rPh sb="27" eb="28">
      <t>ダイ</t>
    </rPh>
    <rPh sb="30" eb="31">
      <t>ダイ</t>
    </rPh>
    <rPh sb="32" eb="33">
      <t>コウ</t>
    </rPh>
    <rPh sb="34" eb="36">
      <t>ツウチ</t>
    </rPh>
    <rPh sb="37" eb="39">
      <t>ジュリ</t>
    </rPh>
    <phoneticPr fontId="2"/>
  </si>
  <si>
    <t>←標準書式にはないが</t>
    <rPh sb="1" eb="3">
      <t>ヒョウジュン</t>
    </rPh>
    <rPh sb="3" eb="5">
      <t>ショシキ</t>
    </rPh>
    <phoneticPr fontId="2"/>
  </si>
  <si>
    <t>　建設業法19条の２により追加</t>
    <rPh sb="1" eb="3">
      <t>ケンセツ</t>
    </rPh>
    <rPh sb="3" eb="5">
      <t>ギョウホウ</t>
    </rPh>
    <rPh sb="7" eb="8">
      <t>ジョウ</t>
    </rPh>
    <rPh sb="13" eb="15">
      <t>ツイカ</t>
    </rPh>
    <phoneticPr fontId="2"/>
  </si>
  <si>
    <t>　契約の履行に関し､工事現場に常駐し､その運営、取り締まりを行うほか</t>
    <phoneticPr fontId="2"/>
  </si>
  <si>
    <t>監督職員通知書</t>
    <rPh sb="0" eb="2">
      <t>カントク</t>
    </rPh>
    <rPh sb="2" eb="4">
      <t>ショクイン</t>
    </rPh>
    <rPh sb="4" eb="7">
      <t>ツウチショ</t>
    </rPh>
    <phoneticPr fontId="2"/>
  </si>
  <si>
    <t>監督職員通知書</t>
    <phoneticPr fontId="2"/>
  </si>
  <si>
    <t>氏　　名</t>
  </si>
  <si>
    <t>権限の内容</t>
    <phoneticPr fontId="2"/>
  </si>
  <si>
    <t>備　　考</t>
    <phoneticPr fontId="2"/>
  </si>
  <si>
    <t>役　　　職</t>
    <phoneticPr fontId="2"/>
  </si>
  <si>
    <t>◎印は、主任監督職員である。</t>
  </si>
  <si>
    <t>工事請負契約基準第９第２項に規定する権限</t>
    <phoneticPr fontId="2"/>
  </si>
  <si>
    <t>○○○工業高等専門学校
 総務課施設係長</t>
    <rPh sb="9" eb="11">
      <t>ガッコウ</t>
    </rPh>
    <phoneticPr fontId="2"/>
  </si>
  <si>
    <t xml:space="preserve">  ○○　○○</t>
    <phoneticPr fontId="2"/>
  </si>
  <si>
    <t>○○○工業高等専門学校
 総務課施設係</t>
    <rPh sb="9" eb="11">
      <t>ガッコウ</t>
    </rPh>
    <phoneticPr fontId="2"/>
  </si>
  <si>
    <t>香川高等専門学校
 施設課施設係</t>
    <rPh sb="0" eb="2">
      <t>カガワ</t>
    </rPh>
    <rPh sb="6" eb="8">
      <t>ガッコウ</t>
    </rPh>
    <rPh sb="10" eb="12">
      <t>シセツ</t>
    </rPh>
    <phoneticPr fontId="2"/>
  </si>
  <si>
    <t>◎○○　○○</t>
    <phoneticPr fontId="2"/>
  </si>
  <si>
    <t>書式を新たに追加した。目次も編集した。</t>
    <rPh sb="0" eb="2">
      <t>ショシキ</t>
    </rPh>
    <rPh sb="3" eb="4">
      <t>アラ</t>
    </rPh>
    <rPh sb="6" eb="8">
      <t>ツイカ</t>
    </rPh>
    <rPh sb="11" eb="13">
      <t>モクジ</t>
    </rPh>
    <rPh sb="14" eb="16">
      <t>ヘンシュウ</t>
    </rPh>
    <phoneticPr fontId="2"/>
  </si>
  <si>
    <t xml:space="preserve"> 平成２０年１２月２６日付けをもって請負契約を締結した○○工業高等専門学校創造実践棟専攻科増築設計業務について下記のとおり監督職員を決定したので、設計業務委託契約要項第１３条第１項の規定に基づき通知します。</t>
    <rPh sb="31" eb="33">
      <t>コウトウ</t>
    </rPh>
    <rPh sb="33" eb="37">
      <t>センモンガッコウ</t>
    </rPh>
    <rPh sb="37" eb="39">
      <t>ソウゾウ</t>
    </rPh>
    <rPh sb="39" eb="41">
      <t>ジッセン</t>
    </rPh>
    <rPh sb="41" eb="42">
      <t>トウ</t>
    </rPh>
    <rPh sb="42" eb="45">
      <t>センコウカ</t>
    </rPh>
    <rPh sb="45" eb="47">
      <t>ゾウチク</t>
    </rPh>
    <rPh sb="47" eb="49">
      <t>セッケイ</t>
    </rPh>
    <rPh sb="49" eb="51">
      <t>ギョウム</t>
    </rPh>
    <rPh sb="73" eb="75">
      <t>セッケイ</t>
    </rPh>
    <rPh sb="75" eb="77">
      <t>ギョウム</t>
    </rPh>
    <rPh sb="77" eb="79">
      <t>イタク</t>
    </rPh>
    <rPh sb="79" eb="81">
      <t>ケイヤク</t>
    </rPh>
    <rPh sb="81" eb="83">
      <t>ヨウコウ</t>
    </rPh>
    <rPh sb="86" eb="87">
      <t>ジョウ</t>
    </rPh>
    <rPh sb="91" eb="93">
      <t>キテイ</t>
    </rPh>
    <phoneticPr fontId="2"/>
  </si>
  <si>
    <t>設計業務委託契約要項第１３条第２項に規定する権限</t>
    <phoneticPr fontId="2"/>
  </si>
  <si>
    <t>←設計用</t>
    <rPh sb="1" eb="4">
      <t>セッケイヨウ</t>
    </rPh>
    <phoneticPr fontId="2"/>
  </si>
  <si>
    <t>ファイルを３分割していた物を統合した。</t>
    <rPh sb="6" eb="8">
      <t>ブンカツ</t>
    </rPh>
    <rPh sb="12" eb="13">
      <t>モノ</t>
    </rPh>
    <rPh sb="14" eb="16">
      <t>トウゴウ</t>
    </rPh>
    <phoneticPr fontId="2"/>
  </si>
  <si>
    <t>　契約基準第10の2項の内容と同じもの</t>
    <rPh sb="1" eb="3">
      <t>ケイヤク</t>
    </rPh>
    <rPh sb="3" eb="5">
      <t>キジュン</t>
    </rPh>
    <rPh sb="5" eb="6">
      <t>ダイ</t>
    </rPh>
    <rPh sb="10" eb="11">
      <t>コウ</t>
    </rPh>
    <rPh sb="12" eb="14">
      <t>ナイヨウ</t>
    </rPh>
    <rPh sb="15" eb="16">
      <t>オナ</t>
    </rPh>
    <phoneticPr fontId="2"/>
  </si>
  <si>
    <t>請負者→受注者に変更</t>
    <rPh sb="0" eb="3">
      <t>ウケオイシャ</t>
    </rPh>
    <rPh sb="4" eb="7">
      <t>ジュチュウシャ</t>
    </rPh>
    <rPh sb="8" eb="10">
      <t>ヘンコウ</t>
    </rPh>
    <phoneticPr fontId="2"/>
  </si>
  <si>
    <t>全てのシート</t>
    <rPh sb="0" eb="1">
      <t>スベ</t>
    </rPh>
    <phoneticPr fontId="2"/>
  </si>
  <si>
    <t>←受注者が完成したと言う日</t>
    <rPh sb="1" eb="4">
      <t>ジュチュウシャ</t>
    </rPh>
    <rPh sb="5" eb="7">
      <t>カンセイ</t>
    </rPh>
    <rPh sb="10" eb="11">
      <t>イ</t>
    </rPh>
    <rPh sb="12" eb="13">
      <t>ヒ</t>
    </rPh>
    <phoneticPr fontId="2"/>
  </si>
  <si>
    <t>受 注 者</t>
    <rPh sb="0" eb="1">
      <t>ウケ</t>
    </rPh>
    <rPh sb="2" eb="3">
      <t>チュウ</t>
    </rPh>
    <phoneticPr fontId="2"/>
  </si>
  <si>
    <r>
      <t>発注者受領後、受注者へ</t>
    </r>
    <r>
      <rPr>
        <b/>
        <sz val="11"/>
        <color indexed="36"/>
        <rFont val="明朝"/>
        <family val="1"/>
        <charset val="128"/>
      </rPr>
      <t>中間技術検査通知書</t>
    </r>
    <r>
      <rPr>
        <sz val="11"/>
        <color indexed="8"/>
        <rFont val="明朝"/>
        <family val="1"/>
        <charset val="128"/>
      </rPr>
      <t>を送付</t>
    </r>
    <rPh sb="3" eb="6">
      <t>ジュリョウゴ</t>
    </rPh>
    <rPh sb="7" eb="10">
      <t>ジュチュウシャ</t>
    </rPh>
    <rPh sb="11" eb="13">
      <t>チュウカン</t>
    </rPh>
    <rPh sb="13" eb="15">
      <t>ギジュツ</t>
    </rPh>
    <rPh sb="15" eb="17">
      <t>ケンサ</t>
    </rPh>
    <rPh sb="17" eb="20">
      <t>ツウチショ</t>
    </rPh>
    <rPh sb="21" eb="23">
      <t>ソウフ</t>
    </rPh>
    <phoneticPr fontId="2"/>
  </si>
  <si>
    <r>
      <t>契約担当役→受注者へ</t>
    </r>
    <r>
      <rPr>
        <b/>
        <sz val="11"/>
        <color indexed="36"/>
        <rFont val="明朝"/>
        <family val="1"/>
        <charset val="128"/>
      </rPr>
      <t>技術検査結果通知書</t>
    </r>
    <r>
      <rPr>
        <sz val="11"/>
        <color indexed="8"/>
        <rFont val="明朝"/>
        <family val="1"/>
        <charset val="128"/>
      </rPr>
      <t>送付</t>
    </r>
    <rPh sb="0" eb="2">
      <t>ケイヤク</t>
    </rPh>
    <rPh sb="2" eb="5">
      <t>タントウヤク</t>
    </rPh>
    <rPh sb="6" eb="9">
      <t>ジュチュウシャ</t>
    </rPh>
    <rPh sb="10" eb="12">
      <t>ギジュツ</t>
    </rPh>
    <rPh sb="12" eb="14">
      <t>ケンサ</t>
    </rPh>
    <rPh sb="14" eb="16">
      <t>ケッカ</t>
    </rPh>
    <rPh sb="16" eb="19">
      <t>ツウチショ</t>
    </rPh>
    <rPh sb="19" eb="21">
      <t>ソウフ</t>
    </rPh>
    <phoneticPr fontId="2"/>
  </si>
  <si>
    <r>
      <t>契約担当役→受注者へ</t>
    </r>
    <r>
      <rPr>
        <b/>
        <sz val="11"/>
        <color indexed="36"/>
        <rFont val="明朝"/>
        <family val="1"/>
        <charset val="128"/>
      </rPr>
      <t>中間技術検査結果通知書</t>
    </r>
    <r>
      <rPr>
        <sz val="11"/>
        <color indexed="8"/>
        <rFont val="明朝"/>
        <family val="1"/>
        <charset val="128"/>
      </rPr>
      <t>送付</t>
    </r>
    <rPh sb="0" eb="2">
      <t>ケイヤク</t>
    </rPh>
    <rPh sb="2" eb="5">
      <t>タントウヤク</t>
    </rPh>
    <rPh sb="6" eb="9">
      <t>ジュチュウシャ</t>
    </rPh>
    <rPh sb="10" eb="12">
      <t>チュウカン</t>
    </rPh>
    <rPh sb="12" eb="14">
      <t>ギジュツ</t>
    </rPh>
    <rPh sb="14" eb="16">
      <t>ケンサ</t>
    </rPh>
    <rPh sb="16" eb="18">
      <t>ケッカ</t>
    </rPh>
    <rPh sb="18" eb="21">
      <t>ツウチショ</t>
    </rPh>
    <rPh sb="21" eb="23">
      <t>ソウフ</t>
    </rPh>
    <phoneticPr fontId="2"/>
  </si>
  <si>
    <t>受注者</t>
    <rPh sb="0" eb="2">
      <t>ジュチュウ</t>
    </rPh>
    <phoneticPr fontId="2"/>
  </si>
  <si>
    <t>受注者　</t>
    <rPh sb="0" eb="2">
      <t>ジュチュウ</t>
    </rPh>
    <phoneticPr fontId="2"/>
  </si>
  <si>
    <t>受注者</t>
    <rPh sb="0" eb="3">
      <t>ジュチュウシャ</t>
    </rPh>
    <phoneticPr fontId="2"/>
  </si>
  <si>
    <t>受注者</t>
    <rPh sb="0" eb="3">
      <t>ジュチュウシャ</t>
    </rPh>
    <phoneticPr fontId="28"/>
  </si>
  <si>
    <t>　受注者</t>
    <rPh sb="1" eb="4">
      <t>ジュチュウシャ</t>
    </rPh>
    <phoneticPr fontId="2"/>
  </si>
  <si>
    <t xml:space="preserve">受注者    </t>
    <rPh sb="0" eb="2">
      <t>ジュチュウ</t>
    </rPh>
    <phoneticPr fontId="2"/>
  </si>
  <si>
    <t>受注者</t>
    <rPh sb="0" eb="2">
      <t>ジュチュウ</t>
    </rPh>
    <rPh sb="2" eb="3">
      <t>シャ</t>
    </rPh>
    <phoneticPr fontId="2"/>
  </si>
  <si>
    <t>（受注者名）</t>
    <rPh sb="1" eb="4">
      <t>ジュチュウシャ</t>
    </rPh>
    <rPh sb="4" eb="5">
      <t>メイ</t>
    </rPh>
    <phoneticPr fontId="2"/>
  </si>
  <si>
    <t>　受 注 者</t>
    <rPh sb="1" eb="2">
      <t>ウケ</t>
    </rPh>
    <rPh sb="3" eb="4">
      <t>チュウ</t>
    </rPh>
    <phoneticPr fontId="24"/>
  </si>
  <si>
    <t>受　注　者</t>
    <rPh sb="0" eb="1">
      <t>ウケ</t>
    </rPh>
    <rPh sb="2" eb="3">
      <t>チュウ</t>
    </rPh>
    <phoneticPr fontId="2"/>
  </si>
  <si>
    <t>受注者名</t>
    <rPh sb="0" eb="2">
      <t>ジュチュウ</t>
    </rPh>
    <rPh sb="2" eb="3">
      <t>シャ</t>
    </rPh>
    <rPh sb="3" eb="4">
      <t>メイ</t>
    </rPh>
    <phoneticPr fontId="77"/>
  </si>
  <si>
    <t>受 注 者 名</t>
    <rPh sb="0" eb="1">
      <t>ウケ</t>
    </rPh>
    <rPh sb="2" eb="3">
      <t>チュウ</t>
    </rPh>
    <rPh sb="4" eb="5">
      <t>シャ</t>
    </rPh>
    <rPh sb="6" eb="7">
      <t>メイ</t>
    </rPh>
    <phoneticPr fontId="77"/>
  </si>
  <si>
    <t>受    注    者</t>
    <rPh sb="0" eb="1">
      <t>ジュ</t>
    </rPh>
    <rPh sb="5" eb="6">
      <t>チュウ</t>
    </rPh>
    <rPh sb="10" eb="11">
      <t>シャ</t>
    </rPh>
    <phoneticPr fontId="79"/>
  </si>
  <si>
    <t>（受注者名）</t>
    <rPh sb="1" eb="3">
      <t>ジュチュウ</t>
    </rPh>
    <rPh sb="3" eb="4">
      <t>シャ</t>
    </rPh>
    <rPh sb="4" eb="5">
      <t>メイ</t>
    </rPh>
    <phoneticPr fontId="2"/>
  </si>
  <si>
    <t>２　受　　 　注 　　　者</t>
    <rPh sb="2" eb="3">
      <t>ジュ</t>
    </rPh>
    <rPh sb="7" eb="8">
      <t>チュウ</t>
    </rPh>
    <phoneticPr fontId="2"/>
  </si>
  <si>
    <t>　　受注者  　　　　　　　　</t>
    <rPh sb="2" eb="4">
      <t>ジュチュウ</t>
    </rPh>
    <phoneticPr fontId="2"/>
  </si>
  <si>
    <t>受注者  　　　　　　　　</t>
    <rPh sb="0" eb="2">
      <t>ジュチュウ</t>
    </rPh>
    <phoneticPr fontId="2"/>
  </si>
  <si>
    <t>受注者</t>
    <rPh sb="0" eb="2">
      <t>ジュチュウ</t>
    </rPh>
    <rPh sb="2" eb="3">
      <t>シャ</t>
    </rPh>
    <phoneticPr fontId="9"/>
  </si>
  <si>
    <t xml:space="preserve">  受　注　者</t>
    <rPh sb="2" eb="3">
      <t>ジュ</t>
    </rPh>
    <rPh sb="4" eb="5">
      <t>チュウ</t>
    </rPh>
    <phoneticPr fontId="2"/>
  </si>
  <si>
    <r>
      <rPr>
        <b/>
        <sz val="11"/>
        <color indexed="36"/>
        <rFont val="明朝"/>
        <family val="1"/>
        <charset val="128"/>
      </rPr>
      <t>中間技術検査願い</t>
    </r>
    <r>
      <rPr>
        <sz val="11"/>
        <color indexed="8"/>
        <rFont val="明朝"/>
        <family val="1"/>
        <charset val="128"/>
      </rPr>
      <t>を受注者より提出</t>
    </r>
    <rPh sb="0" eb="2">
      <t>チュウカン</t>
    </rPh>
    <rPh sb="6" eb="7">
      <t>ネガ</t>
    </rPh>
    <rPh sb="9" eb="12">
      <t>ジュチュウシャ</t>
    </rPh>
    <rPh sb="14" eb="16">
      <t>テイシュツ</t>
    </rPh>
    <phoneticPr fontId="2"/>
  </si>
  <si>
    <t>受注者は検査に必要な関係書類等を準備（別紙参照）</t>
    <rPh sb="0" eb="3">
      <t>ジュチュウシャ</t>
    </rPh>
    <rPh sb="4" eb="6">
      <t>ケンサ</t>
    </rPh>
    <rPh sb="7" eb="9">
      <t>ヒツヨウ</t>
    </rPh>
    <rPh sb="10" eb="12">
      <t>カンケイ</t>
    </rPh>
    <rPh sb="12" eb="14">
      <t>ショルイ</t>
    </rPh>
    <rPh sb="14" eb="15">
      <t>トウ</t>
    </rPh>
    <rPh sb="16" eb="18">
      <t>ジュンビ</t>
    </rPh>
    <rPh sb="19" eb="21">
      <t>ベッシ</t>
    </rPh>
    <rPh sb="21" eb="23">
      <t>サンショウ</t>
    </rPh>
    <phoneticPr fontId="2"/>
  </si>
  <si>
    <t>3-11</t>
  </si>
  <si>
    <t>Ｈ２２工事写真撮影要領 別紙より</t>
    <rPh sb="3" eb="5">
      <t>コウジ</t>
    </rPh>
    <rPh sb="5" eb="7">
      <t>シャシン</t>
    </rPh>
    <rPh sb="7" eb="9">
      <t>サツエイ</t>
    </rPh>
    <rPh sb="9" eb="11">
      <t>ヨウリョウ</t>
    </rPh>
    <rPh sb="12" eb="14">
      <t>ベッシ</t>
    </rPh>
    <phoneticPr fontId="2"/>
  </si>
  <si>
    <t>電子媒体納品書</t>
    <rPh sb="0" eb="2">
      <t>デンシ</t>
    </rPh>
    <rPh sb="2" eb="4">
      <t>バイタイ</t>
    </rPh>
    <rPh sb="4" eb="7">
      <t>ノウヒンショ</t>
    </rPh>
    <phoneticPr fontId="2"/>
  </si>
  <si>
    <t>備考</t>
    <rPh sb="0" eb="2">
      <t>ビコウ</t>
    </rPh>
    <phoneticPr fontId="2"/>
  </si>
  <si>
    <t>作成年月日</t>
    <rPh sb="0" eb="2">
      <t>サクセイ</t>
    </rPh>
    <rPh sb="2" eb="5">
      <t>ネンガッピ</t>
    </rPh>
    <phoneticPr fontId="2"/>
  </si>
  <si>
    <t>電子媒体の種類</t>
    <rPh sb="0" eb="2">
      <t>デンシ</t>
    </rPh>
    <rPh sb="2" eb="4">
      <t>バイタイ</t>
    </rPh>
    <rPh sb="5" eb="7">
      <t>シュルイ</t>
    </rPh>
    <phoneticPr fontId="2"/>
  </si>
  <si>
    <t>CORINS登録番号</t>
    <rPh sb="6" eb="8">
      <t>トウロク</t>
    </rPh>
    <rPh sb="8" eb="10">
      <t>バンゴウ</t>
    </rPh>
    <phoneticPr fontId="2"/>
  </si>
  <si>
    <t>　　下記のとおり電子媒体を納品します。</t>
    <rPh sb="2" eb="4">
      <t>カキ</t>
    </rPh>
    <rPh sb="8" eb="10">
      <t>デンシ</t>
    </rPh>
    <rPh sb="10" eb="12">
      <t>バイタイ</t>
    </rPh>
    <rPh sb="13" eb="15">
      <t>ノウヒン</t>
    </rPh>
    <phoneticPr fontId="2"/>
  </si>
  <si>
    <t>枚</t>
    <rPh sb="0" eb="1">
      <t>マイ</t>
    </rPh>
    <phoneticPr fontId="2"/>
  </si>
  <si>
    <t>受　 注 　者</t>
    <rPh sb="0" eb="1">
      <t>ウケ</t>
    </rPh>
    <rPh sb="3" eb="4">
      <t>チュウ</t>
    </rPh>
    <rPh sb="6" eb="7">
      <t>シャ</t>
    </rPh>
    <phoneticPr fontId="2"/>
  </si>
  <si>
    <t>←記載例です。</t>
    <rPh sb="1" eb="4">
      <t>キサイレイ</t>
    </rPh>
    <phoneticPr fontId="2"/>
  </si>
  <si>
    <t>※１「電子媒体の種類」には、提出する電子媒体の</t>
  </si>
  <si>
    <t>　　　種類と、納めた資料の種類を記載する。</t>
  </si>
  <si>
    <t>※２「規格」には、提出する電子媒体のフォーマット</t>
  </si>
  <si>
    <t>　　　形式を記載する。</t>
  </si>
  <si>
    <t>MS-EXCEL
※2</t>
    <phoneticPr fontId="2"/>
  </si>
  <si>
    <t>ＣＤ－Ｒ（工事写真）　※１</t>
    <rPh sb="5" eb="7">
      <t>コウジ</t>
    </rPh>
    <rPh sb="7" eb="9">
      <t>シャシン</t>
    </rPh>
    <phoneticPr fontId="2"/>
  </si>
  <si>
    <t>書式「電子媒体納品書」を追加</t>
    <rPh sb="0" eb="2">
      <t>ショシキ</t>
    </rPh>
    <rPh sb="12" eb="14">
      <t>ツイカ</t>
    </rPh>
    <phoneticPr fontId="2"/>
  </si>
  <si>
    <t>並びにこの契約の解除に係る権限を除き､この契約に基づく受注者の一切の</t>
    <rPh sb="0" eb="1">
      <t>ナラ</t>
    </rPh>
    <rPh sb="5" eb="7">
      <t>ケイヤク</t>
    </rPh>
    <rPh sb="8" eb="10">
      <t>カイジョ</t>
    </rPh>
    <rPh sb="11" eb="12">
      <t>カカ</t>
    </rPh>
    <rPh sb="13" eb="15">
      <t>ケンゲン</t>
    </rPh>
    <rPh sb="16" eb="17">
      <t>ノゾ</t>
    </rPh>
    <rPh sb="21" eb="23">
      <t>ケイヤク</t>
    </rPh>
    <rPh sb="24" eb="25">
      <t>モト</t>
    </rPh>
    <rPh sb="27" eb="30">
      <t>ジュチュウシャ</t>
    </rPh>
    <rPh sb="31" eb="33">
      <t>イッサイ</t>
    </rPh>
    <phoneticPr fontId="2"/>
  </si>
  <si>
    <t>　受注者の体制を明記すること</t>
    <rPh sb="1" eb="4">
      <t>ジュチュウシャ</t>
    </rPh>
    <rPh sb="5" eb="7">
      <t>タイセイ</t>
    </rPh>
    <rPh sb="8" eb="10">
      <t>メイキ</t>
    </rPh>
    <phoneticPr fontId="2"/>
  </si>
  <si>
    <r>
      <t>○申請および提出書類一覧表　　　　　　　　　　　　　</t>
    </r>
    <r>
      <rPr>
        <sz val="11"/>
        <rFont val="ＭＳ Ｐゴシック"/>
        <family val="3"/>
        <charset val="128"/>
      </rPr>
      <t>・発注者　＝　甲　　・受注者　＝　乙</t>
    </r>
    <rPh sb="1" eb="3">
      <t>シンセイ</t>
    </rPh>
    <rPh sb="37" eb="39">
      <t>ジュチュウ</t>
    </rPh>
    <phoneticPr fontId="2"/>
  </si>
  <si>
    <t>受注者</t>
    <rPh sb="0" eb="3">
      <t>ジュチュウシャ</t>
    </rPh>
    <phoneticPr fontId="79"/>
  </si>
  <si>
    <t>受注者のとった処置</t>
    <rPh sb="0" eb="2">
      <t>ジュチュウ</t>
    </rPh>
    <phoneticPr fontId="2"/>
  </si>
  <si>
    <t>請負者</t>
    <rPh sb="0" eb="3">
      <t>ウケオイシャ</t>
    </rPh>
    <phoneticPr fontId="2"/>
  </si>
  <si>
    <t>施工場所</t>
    <rPh sb="0" eb="2">
      <t>セコウ</t>
    </rPh>
    <rPh sb="2" eb="4">
      <t>バショ</t>
    </rPh>
    <phoneticPr fontId="2"/>
  </si>
  <si>
    <t>請負代金額</t>
    <rPh sb="0" eb="2">
      <t>ウケオイ</t>
    </rPh>
    <rPh sb="2" eb="4">
      <t>ダイキン</t>
    </rPh>
    <rPh sb="4" eb="5">
      <t>ガク</t>
    </rPh>
    <phoneticPr fontId="2"/>
  </si>
  <si>
    <t>前金支払日</t>
    <rPh sb="0" eb="2">
      <t>マエキン</t>
    </rPh>
    <rPh sb="2" eb="5">
      <t>シハライビ</t>
    </rPh>
    <phoneticPr fontId="2"/>
  </si>
  <si>
    <t>経過工期</t>
    <rPh sb="0" eb="2">
      <t>ケイカ</t>
    </rPh>
    <rPh sb="2" eb="4">
      <t>コウキ</t>
    </rPh>
    <phoneticPr fontId="2"/>
  </si>
  <si>
    <t>進捗状況</t>
    <rPh sb="0" eb="2">
      <t>シンチョク</t>
    </rPh>
    <rPh sb="2" eb="4">
      <t>ジョウキョウ</t>
    </rPh>
    <phoneticPr fontId="2"/>
  </si>
  <si>
    <t>工事進捗額</t>
    <rPh sb="0" eb="2">
      <t>コウジ</t>
    </rPh>
    <rPh sb="2" eb="4">
      <t>シンチョク</t>
    </rPh>
    <rPh sb="4" eb="5">
      <t>ガク</t>
    </rPh>
    <phoneticPr fontId="2"/>
  </si>
  <si>
    <t>認定者</t>
    <rPh sb="0" eb="3">
      <t>ニンテイシャ</t>
    </rPh>
    <phoneticPr fontId="2"/>
  </si>
  <si>
    <t>　　　　平成　　　年 　　月　　　日</t>
    <rPh sb="4" eb="6">
      <t>ヘイセイ</t>
    </rPh>
    <rPh sb="9" eb="10">
      <t>ネン</t>
    </rPh>
    <rPh sb="13" eb="14">
      <t>ガツ</t>
    </rPh>
    <rPh sb="17" eb="18">
      <t>ニチ</t>
    </rPh>
    <phoneticPr fontId="2"/>
  </si>
  <si>
    <t>　上記の工事についてその進捗を調査したところ、中間前金払をすることができる条件を</t>
    <rPh sb="1" eb="3">
      <t>ジョウキ</t>
    </rPh>
    <rPh sb="4" eb="6">
      <t>コウジ</t>
    </rPh>
    <rPh sb="12" eb="14">
      <t>シンチョク</t>
    </rPh>
    <rPh sb="15" eb="17">
      <t>チョウサ</t>
    </rPh>
    <rPh sb="23" eb="25">
      <t>チュウカン</t>
    </rPh>
    <rPh sb="25" eb="27">
      <t>マエキン</t>
    </rPh>
    <rPh sb="27" eb="28">
      <t>バラ</t>
    </rPh>
    <rPh sb="37" eb="39">
      <t>ジョウケン</t>
    </rPh>
    <phoneticPr fontId="2"/>
  </si>
  <si>
    <t>満たしていると認定する。</t>
    <phoneticPr fontId="2"/>
  </si>
  <si>
    <t>か月</t>
    <rPh sb="1" eb="2">
      <t>ゲツ</t>
    </rPh>
    <phoneticPr fontId="2"/>
  </si>
  <si>
    <t>適</t>
    <rPh sb="0" eb="1">
      <t>テキ</t>
    </rPh>
    <phoneticPr fontId="2"/>
  </si>
  <si>
    <t>○○県○○市○○町○○番地</t>
    <phoneticPr fontId="2"/>
  </si>
  <si>
    <t>○○県○○市○○町○○番地</t>
    <rPh sb="2" eb="3">
      <t>ゲン</t>
    </rPh>
    <rPh sb="5" eb="6">
      <t>シ</t>
    </rPh>
    <rPh sb="8" eb="9">
      <t>マチ</t>
    </rPh>
    <rPh sb="11" eb="13">
      <t>バンチ</t>
    </rPh>
    <phoneticPr fontId="2"/>
  </si>
  <si>
    <t>平成　　　年 　　月　　　日</t>
    <phoneticPr fontId="2"/>
  </si>
  <si>
    <t>※進捗状況欄へは【適又は否】を記入</t>
    <rPh sb="1" eb="3">
      <t>シンチョク</t>
    </rPh>
    <rPh sb="3" eb="5">
      <t>ジョウキョウ</t>
    </rPh>
    <rPh sb="5" eb="6">
      <t>ラン</t>
    </rPh>
    <rPh sb="9" eb="10">
      <t>テキ</t>
    </rPh>
    <rPh sb="10" eb="11">
      <t>マタ</t>
    </rPh>
    <rPh sb="12" eb="13">
      <t>ヒ</t>
    </rPh>
    <rPh sb="15" eb="17">
      <t>キニュウ</t>
    </rPh>
    <phoneticPr fontId="2"/>
  </si>
  <si>
    <t>※進捗状況が否の場合は、【満たしていない】と変更する。</t>
    <rPh sb="1" eb="3">
      <t>シンチョク</t>
    </rPh>
    <rPh sb="3" eb="5">
      <t>ジョウキョウ</t>
    </rPh>
    <rPh sb="6" eb="7">
      <t>イナ</t>
    </rPh>
    <rPh sb="8" eb="10">
      <t>バアイ</t>
    </rPh>
    <rPh sb="13" eb="14">
      <t>ミ</t>
    </rPh>
    <rPh sb="22" eb="24">
      <t>ヘンコウ</t>
    </rPh>
    <phoneticPr fontId="2"/>
  </si>
  <si>
    <t>中間前払認定調書</t>
    <rPh sb="0" eb="2">
      <t>チュウカン</t>
    </rPh>
    <rPh sb="2" eb="4">
      <t>マエバラ</t>
    </rPh>
    <rPh sb="4" eb="6">
      <t>ニンテイ</t>
    </rPh>
    <rPh sb="6" eb="8">
      <t>チョウショ</t>
    </rPh>
    <phoneticPr fontId="2"/>
  </si>
  <si>
    <t>中間前払い認定調書の書式を追加</t>
    <rPh sb="0" eb="2">
      <t>チュウカン</t>
    </rPh>
    <rPh sb="2" eb="4">
      <t>マエバラ</t>
    </rPh>
    <rPh sb="5" eb="7">
      <t>ニンテイ</t>
    </rPh>
    <rPh sb="7" eb="9">
      <t>チョウショ</t>
    </rPh>
    <rPh sb="10" eb="12">
      <t>ショシキ</t>
    </rPh>
    <rPh sb="13" eb="15">
      <t>ツイカ</t>
    </rPh>
    <phoneticPr fontId="2"/>
  </si>
  <si>
    <t>中間前払認定調書（発注者側より通知）</t>
    <rPh sb="9" eb="12">
      <t>ハッチュウシャ</t>
    </rPh>
    <rPh sb="12" eb="13">
      <t>ガワ</t>
    </rPh>
    <rPh sb="15" eb="17">
      <t>ツウチ</t>
    </rPh>
    <phoneticPr fontId="2"/>
  </si>
  <si>
    <t>入力シートよりリンク</t>
    <rPh sb="0" eb="2">
      <t>ニュウリョク</t>
    </rPh>
    <phoneticPr fontId="2"/>
  </si>
  <si>
    <t>個々記入</t>
    <rPh sb="0" eb="2">
      <t>ココ</t>
    </rPh>
    <rPh sb="2" eb="4">
      <t>キニュウ</t>
    </rPh>
    <phoneticPr fontId="2"/>
  </si>
  <si>
    <t>左セルよりリンク</t>
    <rPh sb="0" eb="1">
      <t>ヒダリ</t>
    </rPh>
    <phoneticPr fontId="2"/>
  </si>
  <si>
    <t>（注）１工事請負契約基準第34第４項に規定する中間前金払に係る認定に当</t>
  </si>
  <si>
    <t>　　　から起算して７日（行政機関の休日に関する法律第１条に規定する行</t>
  </si>
  <si>
    <t>　　　政機関の休日を含まない｡）以内に認定を実施するとともに、中間前</t>
  </si>
  <si>
    <t>　　　たっては、請負者から中間前金払に係る認定の請求があった日の翌日</t>
    <phoneticPr fontId="2"/>
  </si>
  <si>
    <t>　　　金払認定調書を作成し、当該認定の結果を請負者に通知すること．</t>
    <rPh sb="14" eb="16">
      <t>トウガイ</t>
    </rPh>
    <phoneticPr fontId="2"/>
  </si>
  <si>
    <t>　　　払認定調書を支出官にも送付すること。</t>
    <rPh sb="11" eb="12">
      <t>カン</t>
    </rPh>
    <phoneticPr fontId="2"/>
  </si>
  <si>
    <t>契約年月日</t>
    <rPh sb="0" eb="2">
      <t>ケイヤク</t>
    </rPh>
    <rPh sb="2" eb="5">
      <t>ネンガッピ</t>
    </rPh>
    <phoneticPr fontId="2"/>
  </si>
  <si>
    <t>※この書式は任意書式です。</t>
    <rPh sb="3" eb="5">
      <t>ショシキ</t>
    </rPh>
    <rPh sb="6" eb="8">
      <t>ニンイ</t>
    </rPh>
    <rPh sb="8" eb="10">
      <t>ショシキ</t>
    </rPh>
    <phoneticPr fontId="2"/>
  </si>
  <si>
    <t>※中間前払に該当する場合に使用する。</t>
    <rPh sb="1" eb="3">
      <t>チュウカン</t>
    </rPh>
    <rPh sb="3" eb="5">
      <t>マエバラ</t>
    </rPh>
    <rPh sb="6" eb="8">
      <t>ガイトウ</t>
    </rPh>
    <rPh sb="10" eb="12">
      <t>バアイ</t>
    </rPh>
    <rPh sb="13" eb="15">
      <t>シヨウ</t>
    </rPh>
    <phoneticPr fontId="2"/>
  </si>
  <si>
    <t>　下記の工事について、中間前払の支払を請求したいので、工事請負契約基準第３４条第４項に基づき</t>
    <rPh sb="1" eb="3">
      <t>カキ</t>
    </rPh>
    <rPh sb="4" eb="6">
      <t>コウジ</t>
    </rPh>
    <rPh sb="11" eb="13">
      <t>チュウカン</t>
    </rPh>
    <rPh sb="13" eb="15">
      <t>マエバラ</t>
    </rPh>
    <rPh sb="16" eb="18">
      <t>シハラ</t>
    </rPh>
    <rPh sb="19" eb="21">
      <t>セイキュウ</t>
    </rPh>
    <rPh sb="27" eb="29">
      <t>コウジ</t>
    </rPh>
    <rPh sb="29" eb="31">
      <t>ウケオイ</t>
    </rPh>
    <rPh sb="31" eb="33">
      <t>ケイヤク</t>
    </rPh>
    <rPh sb="33" eb="35">
      <t>キジュン</t>
    </rPh>
    <rPh sb="35" eb="36">
      <t>ダイ</t>
    </rPh>
    <rPh sb="38" eb="39">
      <t>ジョウ</t>
    </rPh>
    <rPh sb="39" eb="40">
      <t>ダイ</t>
    </rPh>
    <rPh sb="41" eb="42">
      <t>コウ</t>
    </rPh>
    <rPh sb="43" eb="44">
      <t>モト</t>
    </rPh>
    <phoneticPr fontId="2"/>
  </si>
  <si>
    <t>中間前払いの用件を具備していることを認定されたく請求します。</t>
    <rPh sb="6" eb="8">
      <t>ヨウケン</t>
    </rPh>
    <rPh sb="9" eb="11">
      <t>グビ</t>
    </rPh>
    <rPh sb="18" eb="20">
      <t>ニンテイ</t>
    </rPh>
    <phoneticPr fontId="2"/>
  </si>
  <si>
    <t>中 間 前 金 払 認 定 請 求 書</t>
    <rPh sb="0" eb="1">
      <t>チュウ</t>
    </rPh>
    <rPh sb="2" eb="3">
      <t>アイダ</t>
    </rPh>
    <rPh sb="4" eb="5">
      <t>ゼン</t>
    </rPh>
    <rPh sb="6" eb="7">
      <t>キン</t>
    </rPh>
    <rPh sb="8" eb="9">
      <t>バライ</t>
    </rPh>
    <rPh sb="10" eb="11">
      <t>シノブ</t>
    </rPh>
    <rPh sb="12" eb="13">
      <t>サダム</t>
    </rPh>
    <rPh sb="14" eb="15">
      <t>ショウ</t>
    </rPh>
    <rPh sb="16" eb="17">
      <t>モトム</t>
    </rPh>
    <rPh sb="18" eb="19">
      <t>ショ</t>
    </rPh>
    <phoneticPr fontId="74"/>
  </si>
  <si>
    <t>中 間 前 金 払 認 定 調 書</t>
    <rPh sb="0" eb="1">
      <t>チュウ</t>
    </rPh>
    <rPh sb="2" eb="3">
      <t>アイダ</t>
    </rPh>
    <rPh sb="4" eb="5">
      <t>ゼン</t>
    </rPh>
    <rPh sb="6" eb="7">
      <t>キン</t>
    </rPh>
    <rPh sb="8" eb="9">
      <t>バラ</t>
    </rPh>
    <rPh sb="10" eb="11">
      <t>ニン</t>
    </rPh>
    <rPh sb="12" eb="13">
      <t>サダム</t>
    </rPh>
    <rPh sb="14" eb="15">
      <t>チョウ</t>
    </rPh>
    <rPh sb="16" eb="17">
      <t>ショ</t>
    </rPh>
    <phoneticPr fontId="2"/>
  </si>
  <si>
    <t>添付資料　：　工事進捗状況報告書</t>
    <rPh sb="0" eb="2">
      <t>テンプ</t>
    </rPh>
    <rPh sb="2" eb="4">
      <t>シリョウ</t>
    </rPh>
    <rPh sb="7" eb="9">
      <t>コウジ</t>
    </rPh>
    <rPh sb="9" eb="11">
      <t>シンチョク</t>
    </rPh>
    <rPh sb="11" eb="13">
      <t>ジョウキョウ</t>
    </rPh>
    <rPh sb="13" eb="16">
      <t>ホウコクショ</t>
    </rPh>
    <phoneticPr fontId="2"/>
  </si>
  <si>
    <t>　必要に応じて変更下さい。</t>
    <rPh sb="1" eb="3">
      <t>ヒツヨウ</t>
    </rPh>
    <rPh sb="4" eb="5">
      <t>オウ</t>
    </rPh>
    <rPh sb="7" eb="9">
      <t>ヘンコウ</t>
    </rPh>
    <rPh sb="9" eb="10">
      <t>クダ</t>
    </rPh>
    <phoneticPr fontId="2"/>
  </si>
  <si>
    <t>↓</t>
    <phoneticPr fontId="28"/>
  </si>
  <si>
    <t>選択すること</t>
    <rPh sb="0" eb="2">
      <t>センタク</t>
    </rPh>
    <phoneticPr fontId="28"/>
  </si>
  <si>
    <t>関連工事有り</t>
  </si>
  <si>
    <t>連名の書式の変更</t>
    <rPh sb="0" eb="2">
      <t>レンメイ</t>
    </rPh>
    <rPh sb="3" eb="5">
      <t>ショシキ</t>
    </rPh>
    <rPh sb="6" eb="8">
      <t>ヘンコウ</t>
    </rPh>
    <phoneticPr fontId="2"/>
  </si>
  <si>
    <t>部分使用（願い・承諾書）</t>
    <rPh sb="0" eb="2">
      <t>ブブン</t>
    </rPh>
    <rPh sb="2" eb="4">
      <t>シヨウ</t>
    </rPh>
    <rPh sb="5" eb="6">
      <t>ネガ</t>
    </rPh>
    <rPh sb="8" eb="10">
      <t>ショウダク</t>
    </rPh>
    <rPh sb="10" eb="11">
      <t>ショ</t>
    </rPh>
    <phoneticPr fontId="2"/>
  </si>
  <si>
    <t>４．使 用 期 間</t>
    <rPh sb="2" eb="3">
      <t>シ</t>
    </rPh>
    <rPh sb="4" eb="5">
      <t>ヨウ</t>
    </rPh>
    <rPh sb="6" eb="7">
      <t>キ</t>
    </rPh>
    <rPh sb="8" eb="9">
      <t>アイダ</t>
    </rPh>
    <phoneticPr fontId="2"/>
  </si>
  <si>
    <t>別紙図面の通り</t>
    <rPh sb="0" eb="2">
      <t>ベッシ</t>
    </rPh>
    <rPh sb="2" eb="4">
      <t>ズメン</t>
    </rPh>
    <rPh sb="5" eb="6">
      <t>トオ</t>
    </rPh>
    <phoneticPr fontId="2"/>
  </si>
  <si>
    <t>３．使 用 範 囲</t>
    <rPh sb="2" eb="3">
      <t>シ</t>
    </rPh>
    <rPh sb="4" eb="5">
      <t>ヨウ</t>
    </rPh>
    <rPh sb="6" eb="7">
      <t>ハン</t>
    </rPh>
    <rPh sb="8" eb="9">
      <t>カコ</t>
    </rPh>
    <phoneticPr fontId="2"/>
  </si>
  <si>
    <t>２．契約年月日</t>
    <rPh sb="2" eb="4">
      <t>ケイヤク</t>
    </rPh>
    <rPh sb="4" eb="7">
      <t>ネンガッピ</t>
    </rPh>
    <phoneticPr fontId="2"/>
  </si>
  <si>
    <t>１．工　 事 　名</t>
    <rPh sb="2" eb="3">
      <t>コウ</t>
    </rPh>
    <rPh sb="5" eb="6">
      <t>コト</t>
    </rPh>
    <rPh sb="8" eb="9">
      <t>メイ</t>
    </rPh>
    <phoneticPr fontId="2"/>
  </si>
  <si>
    <t>記</t>
    <phoneticPr fontId="2"/>
  </si>
  <si>
    <t>部分使用承諾書</t>
    <rPh sb="0" eb="2">
      <t>ブブン</t>
    </rPh>
    <rPh sb="2" eb="4">
      <t>シヨウ</t>
    </rPh>
    <rPh sb="4" eb="6">
      <t>ショウダク</t>
    </rPh>
    <rPh sb="6" eb="7">
      <t>ショ</t>
    </rPh>
    <phoneticPr fontId="2"/>
  </si>
  <si>
    <t>発注者</t>
    <rPh sb="0" eb="3">
      <t>ハッチュウシャ</t>
    </rPh>
    <phoneticPr fontId="2"/>
  </si>
  <si>
    <t>　　　承諾願います。</t>
    <phoneticPr fontId="2"/>
  </si>
  <si>
    <t>　　　　下記工事の部分使用について、工事請負契約基準第３３第１項に基づき</t>
    <rPh sb="4" eb="6">
      <t>カキ</t>
    </rPh>
    <rPh sb="6" eb="8">
      <t>コウジ</t>
    </rPh>
    <rPh sb="9" eb="11">
      <t>ブブン</t>
    </rPh>
    <rPh sb="11" eb="13">
      <t>シヨウ</t>
    </rPh>
    <rPh sb="18" eb="20">
      <t>コウジ</t>
    </rPh>
    <rPh sb="20" eb="22">
      <t>ウケオイ</t>
    </rPh>
    <rPh sb="22" eb="24">
      <t>ケイヤク</t>
    </rPh>
    <rPh sb="24" eb="26">
      <t>キジュン</t>
    </rPh>
    <rPh sb="26" eb="27">
      <t>ダイ</t>
    </rPh>
    <rPh sb="29" eb="30">
      <t>ダイ</t>
    </rPh>
    <rPh sb="31" eb="32">
      <t>コウ</t>
    </rPh>
    <phoneticPr fontId="2"/>
  </si>
  <si>
    <t>部分使用承諾願い</t>
    <rPh sb="0" eb="2">
      <t>ブブン</t>
    </rPh>
    <rPh sb="2" eb="4">
      <t>シヨウ</t>
    </rPh>
    <rPh sb="4" eb="6">
      <t>ショウダク</t>
    </rPh>
    <rPh sb="6" eb="7">
      <t>ネガ</t>
    </rPh>
    <phoneticPr fontId="2"/>
  </si>
  <si>
    <t>平成○○年○月○日　～　完成日</t>
    <rPh sb="0" eb="2">
      <t>ヘイセイ</t>
    </rPh>
    <rPh sb="4" eb="5">
      <t>ネン</t>
    </rPh>
    <rPh sb="6" eb="7">
      <t>ガツ</t>
    </rPh>
    <rPh sb="8" eb="9">
      <t>ニチ</t>
    </rPh>
    <rPh sb="12" eb="14">
      <t>カンセイ</t>
    </rPh>
    <rPh sb="14" eb="15">
      <t>ビ</t>
    </rPh>
    <phoneticPr fontId="2"/>
  </si>
  <si>
    <t>部分使用の書式追加</t>
    <rPh sb="0" eb="2">
      <t>ブブン</t>
    </rPh>
    <rPh sb="2" eb="4">
      <t>シヨウ</t>
    </rPh>
    <rPh sb="5" eb="7">
      <t>ショシキ</t>
    </rPh>
    <rPh sb="7" eb="9">
      <t>ツイカ</t>
    </rPh>
    <phoneticPr fontId="2"/>
  </si>
  <si>
    <t>承諾願いと承諾書を追加、目次へも追加した</t>
    <rPh sb="0" eb="2">
      <t>ショウダク</t>
    </rPh>
    <rPh sb="2" eb="3">
      <t>ネガ</t>
    </rPh>
    <rPh sb="5" eb="8">
      <t>ショウダクショ</t>
    </rPh>
    <rPh sb="9" eb="11">
      <t>ツイカ</t>
    </rPh>
    <rPh sb="12" eb="14">
      <t>モクジ</t>
    </rPh>
    <rPh sb="16" eb="18">
      <t>ツイカ</t>
    </rPh>
    <phoneticPr fontId="2"/>
  </si>
  <si>
    <t>工事名称に「及び関連工事」の文言追加（工事用地、仮設物、電気、水道）</t>
    <rPh sb="0" eb="2">
      <t>コウジ</t>
    </rPh>
    <rPh sb="2" eb="4">
      <t>メイショウ</t>
    </rPh>
    <rPh sb="6" eb="7">
      <t>オヨ</t>
    </rPh>
    <rPh sb="8" eb="10">
      <t>カンレン</t>
    </rPh>
    <rPh sb="10" eb="12">
      <t>コウジ</t>
    </rPh>
    <rPh sb="14" eb="16">
      <t>モンゴン</t>
    </rPh>
    <rPh sb="16" eb="18">
      <t>ツイカ</t>
    </rPh>
    <rPh sb="19" eb="21">
      <t>コウジ</t>
    </rPh>
    <rPh sb="21" eb="23">
      <t>ヨウチ</t>
    </rPh>
    <rPh sb="24" eb="26">
      <t>カセツ</t>
    </rPh>
    <rPh sb="26" eb="27">
      <t>ブツ</t>
    </rPh>
    <rPh sb="28" eb="30">
      <t>デンキ</t>
    </rPh>
    <rPh sb="31" eb="33">
      <t>スイドウ</t>
    </rPh>
    <phoneticPr fontId="2"/>
  </si>
  <si>
    <t>　　　つきましては、承諾します。</t>
    <phoneticPr fontId="2"/>
  </si>
  <si>
    <t>　　　　工事請負契約基準第３３第１項に基づき、申し出がありました下記工事の部分使用に</t>
    <rPh sb="4" eb="6">
      <t>コウジ</t>
    </rPh>
    <rPh sb="6" eb="8">
      <t>ウケオイ</t>
    </rPh>
    <rPh sb="8" eb="10">
      <t>ケイヤク</t>
    </rPh>
    <rPh sb="10" eb="12">
      <t>キジュン</t>
    </rPh>
    <rPh sb="12" eb="13">
      <t>ダイ</t>
    </rPh>
    <rPh sb="15" eb="16">
      <t>ダイ</t>
    </rPh>
    <rPh sb="17" eb="18">
      <t>コウ</t>
    </rPh>
    <rPh sb="23" eb="24">
      <t>モウ</t>
    </rPh>
    <rPh sb="25" eb="26">
      <t>デ</t>
    </rPh>
    <phoneticPr fontId="2"/>
  </si>
  <si>
    <t>技術検査結果通知書</t>
    <rPh sb="0" eb="2">
      <t>ギジュツ</t>
    </rPh>
    <rPh sb="2" eb="4">
      <t>ケンサ</t>
    </rPh>
    <rPh sb="4" eb="6">
      <t>ケッカ</t>
    </rPh>
    <rPh sb="6" eb="9">
      <t>ツウチショ</t>
    </rPh>
    <phoneticPr fontId="2"/>
  </si>
  <si>
    <t>検査結果通知書の文言がおかしかったので修正した。</t>
    <rPh sb="0" eb="2">
      <t>ケンサ</t>
    </rPh>
    <rPh sb="2" eb="4">
      <t>ケッカ</t>
    </rPh>
    <rPh sb="4" eb="7">
      <t>ツウチショ</t>
    </rPh>
    <rPh sb="8" eb="10">
      <t>モンゴン</t>
    </rPh>
    <rPh sb="19" eb="21">
      <t>シュウセイ</t>
    </rPh>
    <phoneticPr fontId="2"/>
  </si>
  <si>
    <t xml:space="preserve">電子媒体納品書について
電子媒体納品書は、工事写真撮影要領を適用する場合必ず提出が必要です。
納めるデータは撮影要領の中で説明されている「工事写真」になります。この提出については、優先順位の高い設計図書において否定しない限り契約上受注者の義務となります。
また、特記仕様書の完成図書の項目で「工事写真帳」の電子媒体に○を付している場合は、工事写真帳のデータも納めて提出する事になります。
さらに同項目で完成図のCADデータ提出も特記による提出データとなります。
提出を受けた場合は、一般のPCで読めるか、中身が入っているかの確認をした上で受領印を押すことが必要です。
</t>
    <rPh sb="0" eb="2">
      <t>デンシ</t>
    </rPh>
    <rPh sb="2" eb="4">
      <t>バイタイ</t>
    </rPh>
    <rPh sb="4" eb="7">
      <t>ノウヒンショ</t>
    </rPh>
    <rPh sb="12" eb="14">
      <t>デンシ</t>
    </rPh>
    <rPh sb="14" eb="16">
      <t>バイタイ</t>
    </rPh>
    <rPh sb="16" eb="19">
      <t>ノウヒンショ</t>
    </rPh>
    <rPh sb="21" eb="23">
      <t>コウジ</t>
    </rPh>
    <rPh sb="23" eb="25">
      <t>シャシン</t>
    </rPh>
    <rPh sb="25" eb="27">
      <t>サツエイ</t>
    </rPh>
    <rPh sb="27" eb="29">
      <t>ヨウリョウ</t>
    </rPh>
    <rPh sb="30" eb="32">
      <t>テキヨウ</t>
    </rPh>
    <rPh sb="34" eb="36">
      <t>バアイ</t>
    </rPh>
    <rPh sb="36" eb="37">
      <t>カナラ</t>
    </rPh>
    <rPh sb="38" eb="40">
      <t>テイシュツ</t>
    </rPh>
    <rPh sb="41" eb="43">
      <t>ヒツヨウ</t>
    </rPh>
    <rPh sb="47" eb="48">
      <t>オサ</t>
    </rPh>
    <rPh sb="54" eb="56">
      <t>サツエイ</t>
    </rPh>
    <rPh sb="56" eb="58">
      <t>ヨウリョウ</t>
    </rPh>
    <rPh sb="59" eb="60">
      <t>ナカ</t>
    </rPh>
    <rPh sb="61" eb="63">
      <t>セツメイ</t>
    </rPh>
    <rPh sb="69" eb="71">
      <t>コウジ</t>
    </rPh>
    <rPh sb="71" eb="73">
      <t>シャシン</t>
    </rPh>
    <rPh sb="82" eb="84">
      <t>テイシュツ</t>
    </rPh>
    <rPh sb="90" eb="92">
      <t>ユウセン</t>
    </rPh>
    <rPh sb="92" eb="94">
      <t>ジュンイ</t>
    </rPh>
    <rPh sb="95" eb="96">
      <t>タカ</t>
    </rPh>
    <rPh sb="97" eb="99">
      <t>セッケイ</t>
    </rPh>
    <rPh sb="99" eb="101">
      <t>トショ</t>
    </rPh>
    <rPh sb="105" eb="107">
      <t>ヒテイ</t>
    </rPh>
    <rPh sb="110" eb="111">
      <t>カギ</t>
    </rPh>
    <rPh sb="112" eb="115">
      <t>ケイヤクジョウ</t>
    </rPh>
    <rPh sb="115" eb="118">
      <t>ジュチュウシャ</t>
    </rPh>
    <rPh sb="119" eb="121">
      <t>ギム</t>
    </rPh>
    <rPh sb="131" eb="133">
      <t>トッキ</t>
    </rPh>
    <rPh sb="133" eb="136">
      <t>シヨウショ</t>
    </rPh>
    <rPh sb="137" eb="139">
      <t>カンセイ</t>
    </rPh>
    <rPh sb="139" eb="141">
      <t>トショ</t>
    </rPh>
    <rPh sb="142" eb="144">
      <t>コウモク</t>
    </rPh>
    <rPh sb="146" eb="148">
      <t>コウジ</t>
    </rPh>
    <rPh sb="148" eb="151">
      <t>シャシンチョウ</t>
    </rPh>
    <rPh sb="153" eb="155">
      <t>デンシ</t>
    </rPh>
    <rPh sb="155" eb="157">
      <t>バイタイ</t>
    </rPh>
    <rPh sb="160" eb="161">
      <t>フ</t>
    </rPh>
    <rPh sb="165" eb="167">
      <t>バアイ</t>
    </rPh>
    <rPh sb="169" eb="171">
      <t>コウジ</t>
    </rPh>
    <rPh sb="171" eb="174">
      <t>シャシンチョウ</t>
    </rPh>
    <rPh sb="179" eb="180">
      <t>オサ</t>
    </rPh>
    <rPh sb="182" eb="184">
      <t>テイシュツ</t>
    </rPh>
    <rPh sb="186" eb="187">
      <t>コト</t>
    </rPh>
    <rPh sb="197" eb="199">
      <t>ドウコウ</t>
    </rPh>
    <rPh sb="199" eb="200">
      <t>モク</t>
    </rPh>
    <rPh sb="201" eb="203">
      <t>カンセイ</t>
    </rPh>
    <rPh sb="203" eb="204">
      <t>ズ</t>
    </rPh>
    <rPh sb="211" eb="213">
      <t>テイシュツ</t>
    </rPh>
    <rPh sb="214" eb="216">
      <t>トッキ</t>
    </rPh>
    <rPh sb="219" eb="221">
      <t>テイシュツ</t>
    </rPh>
    <rPh sb="231" eb="233">
      <t>テイシュツ</t>
    </rPh>
    <rPh sb="234" eb="235">
      <t>ウ</t>
    </rPh>
    <rPh sb="237" eb="239">
      <t>バアイ</t>
    </rPh>
    <rPh sb="241" eb="243">
      <t>イッパン</t>
    </rPh>
    <rPh sb="247" eb="248">
      <t>ヨ</t>
    </rPh>
    <rPh sb="252" eb="254">
      <t>ナカミ</t>
    </rPh>
    <rPh sb="255" eb="256">
      <t>ハイ</t>
    </rPh>
    <rPh sb="262" eb="264">
      <t>カクニン</t>
    </rPh>
    <rPh sb="267" eb="268">
      <t>ウエ</t>
    </rPh>
    <rPh sb="269" eb="271">
      <t>ジュリョウ</t>
    </rPh>
    <rPh sb="271" eb="272">
      <t>イン</t>
    </rPh>
    <rPh sb="273" eb="274">
      <t>オ</t>
    </rPh>
    <rPh sb="278" eb="280">
      <t>ヒツヨウ</t>
    </rPh>
    <phoneticPr fontId="2"/>
  </si>
  <si>
    <t>体裁の微調整（受注者住所がはみ出るので列追加して調整）及び補足説明を付けた。</t>
    <rPh sb="0" eb="2">
      <t>テイサイ</t>
    </rPh>
    <rPh sb="3" eb="6">
      <t>ビチョウセイ</t>
    </rPh>
    <rPh sb="7" eb="10">
      <t>ジュチュウシャ</t>
    </rPh>
    <rPh sb="10" eb="12">
      <t>ジュウショ</t>
    </rPh>
    <rPh sb="15" eb="16">
      <t>デ</t>
    </rPh>
    <rPh sb="19" eb="20">
      <t>レツ</t>
    </rPh>
    <rPh sb="20" eb="22">
      <t>ツイカ</t>
    </rPh>
    <rPh sb="24" eb="26">
      <t>チョウセイ</t>
    </rPh>
    <rPh sb="27" eb="28">
      <t>オヨ</t>
    </rPh>
    <rPh sb="29" eb="31">
      <t>ホソク</t>
    </rPh>
    <rPh sb="31" eb="33">
      <t>セツメイ</t>
    </rPh>
    <rPh sb="34" eb="35">
      <t>ツ</t>
    </rPh>
    <phoneticPr fontId="2"/>
  </si>
  <si>
    <t>施設課長の表示のリンクを修正。F28セル。施設課長の単語が２回表示されるミス訂正。</t>
    <rPh sb="0" eb="2">
      <t>シセツ</t>
    </rPh>
    <rPh sb="2" eb="4">
      <t>カチョウ</t>
    </rPh>
    <rPh sb="5" eb="7">
      <t>ヒョウジ</t>
    </rPh>
    <rPh sb="12" eb="14">
      <t>シュウセイ</t>
    </rPh>
    <rPh sb="21" eb="23">
      <t>シセツ</t>
    </rPh>
    <rPh sb="23" eb="25">
      <t>カチョウ</t>
    </rPh>
    <rPh sb="26" eb="28">
      <t>タンゴ</t>
    </rPh>
    <rPh sb="30" eb="31">
      <t>カイ</t>
    </rPh>
    <rPh sb="31" eb="33">
      <t>ヒョウジ</t>
    </rPh>
    <rPh sb="38" eb="40">
      <t>テイセイ</t>
    </rPh>
    <phoneticPr fontId="2"/>
  </si>
  <si>
    <t>G15セル修正。施設課長の単語が２回表示されるミス訂正。</t>
    <rPh sb="5" eb="7">
      <t>シュウセイ</t>
    </rPh>
    <rPh sb="8" eb="10">
      <t>シセツ</t>
    </rPh>
    <rPh sb="10" eb="12">
      <t>カチョウ</t>
    </rPh>
    <rPh sb="13" eb="15">
      <t>タンゴ</t>
    </rPh>
    <rPh sb="17" eb="18">
      <t>カイ</t>
    </rPh>
    <rPh sb="18" eb="20">
      <t>ヒョウジ</t>
    </rPh>
    <rPh sb="25" eb="27">
      <t>テイセイ</t>
    </rPh>
    <phoneticPr fontId="2"/>
  </si>
  <si>
    <t>シート順序変更</t>
    <rPh sb="3" eb="5">
      <t>ジュンジョ</t>
    </rPh>
    <rPh sb="5" eb="7">
      <t>ヘンコウ</t>
    </rPh>
    <phoneticPr fontId="2"/>
  </si>
  <si>
    <t>目次と修正履歴のシート位置を入れ替えした</t>
    <rPh sb="0" eb="2">
      <t>モクジ</t>
    </rPh>
    <rPh sb="3" eb="5">
      <t>シュウセイ</t>
    </rPh>
    <rPh sb="5" eb="7">
      <t>リレキ</t>
    </rPh>
    <rPh sb="11" eb="13">
      <t>イチ</t>
    </rPh>
    <rPh sb="14" eb="15">
      <t>イ</t>
    </rPh>
    <rPh sb="16" eb="17">
      <t>カ</t>
    </rPh>
    <phoneticPr fontId="2"/>
  </si>
  <si>
    <t>工事用地他</t>
    <rPh sb="0" eb="2">
      <t>コウジ</t>
    </rPh>
    <rPh sb="2" eb="4">
      <t>ヨウチ</t>
    </rPh>
    <rPh sb="4" eb="5">
      <t>ホカ</t>
    </rPh>
    <phoneticPr fontId="2"/>
  </si>
  <si>
    <t>工事用地、水道、仮設物設置許可願いを現場代理人名で提出可とした（H14白本注意書き転記）</t>
    <rPh sb="0" eb="2">
      <t>コウジ</t>
    </rPh>
    <rPh sb="2" eb="4">
      <t>ヨウチ</t>
    </rPh>
    <rPh sb="5" eb="7">
      <t>スイドウ</t>
    </rPh>
    <rPh sb="8" eb="10">
      <t>カセツ</t>
    </rPh>
    <rPh sb="10" eb="11">
      <t>ブツ</t>
    </rPh>
    <rPh sb="11" eb="13">
      <t>セッチ</t>
    </rPh>
    <rPh sb="13" eb="15">
      <t>キョカ</t>
    </rPh>
    <rPh sb="15" eb="16">
      <t>ネガ</t>
    </rPh>
    <rPh sb="18" eb="20">
      <t>ゲンバ</t>
    </rPh>
    <rPh sb="20" eb="22">
      <t>ダイリ</t>
    </rPh>
    <rPh sb="22" eb="24">
      <t>ニンメイ</t>
    </rPh>
    <rPh sb="25" eb="27">
      <t>テイシュツ</t>
    </rPh>
    <rPh sb="27" eb="28">
      <t>カ</t>
    </rPh>
    <rPh sb="35" eb="37">
      <t>シロホン</t>
    </rPh>
    <rPh sb="37" eb="40">
      <t>チュウイガ</t>
    </rPh>
    <rPh sb="41" eb="43">
      <t>テンキ</t>
    </rPh>
    <phoneticPr fontId="2"/>
  </si>
  <si>
    <t>完成検査結果通知書</t>
    <rPh sb="0" eb="2">
      <t>カンセイ</t>
    </rPh>
    <rPh sb="2" eb="4">
      <t>ケンサ</t>
    </rPh>
    <rPh sb="4" eb="6">
      <t>ケッカ</t>
    </rPh>
    <rPh sb="6" eb="9">
      <t>ツウチショ</t>
    </rPh>
    <phoneticPr fontId="2"/>
  </si>
  <si>
    <t>設計変更の日にちを入れなければならないらしいので注意書き追記</t>
    <rPh sb="0" eb="2">
      <t>セッケイ</t>
    </rPh>
    <rPh sb="2" eb="4">
      <t>ヘンコウ</t>
    </rPh>
    <rPh sb="5" eb="6">
      <t>ヒ</t>
    </rPh>
    <rPh sb="9" eb="10">
      <t>イ</t>
    </rPh>
    <rPh sb="24" eb="27">
      <t>チュウイガ</t>
    </rPh>
    <rPh sb="28" eb="30">
      <t>ツイキ</t>
    </rPh>
    <phoneticPr fontId="2"/>
  </si>
  <si>
    <t>平成２４年１０月２３日</t>
    <rPh sb="1" eb="3">
      <t>ヘイセイ</t>
    </rPh>
    <rPh sb="5" eb="6">
      <t>ネン</t>
    </rPh>
    <rPh sb="8" eb="9">
      <t>ガツニチ</t>
    </rPh>
    <phoneticPr fontId="2"/>
  </si>
  <si>
    <t>平成２４年１２月　７日</t>
    <rPh sb="1" eb="3">
      <t>ヘイセイ</t>
    </rPh>
    <rPh sb="5" eb="6">
      <t>ネンニチ</t>
    </rPh>
    <phoneticPr fontId="2"/>
  </si>
  <si>
    <t>検査職員</t>
    <phoneticPr fontId="2"/>
  </si>
  <si>
    <t>契約変更年月日(1回目)</t>
    <rPh sb="9" eb="11">
      <t>カイメ</t>
    </rPh>
    <phoneticPr fontId="2"/>
  </si>
  <si>
    <t>契約変更年月日(2回目)</t>
    <rPh sb="9" eb="11">
      <t>カイメ</t>
    </rPh>
    <phoneticPr fontId="2"/>
  </si>
  <si>
    <t>同上</t>
    <rPh sb="0" eb="2">
      <t>ドウジョウ</t>
    </rPh>
    <phoneticPr fontId="2"/>
  </si>
  <si>
    <t>保管するデータは監督職員と協議のこと。下は参考。</t>
    <rPh sb="0" eb="2">
      <t>ホカン</t>
    </rPh>
    <rPh sb="8" eb="12">
      <t>カントクショクイン</t>
    </rPh>
    <rPh sb="13" eb="15">
      <t>キョウギ</t>
    </rPh>
    <rPh sb="19" eb="20">
      <t>シタ</t>
    </rPh>
    <rPh sb="21" eb="23">
      <t>サンコウ</t>
    </rPh>
    <phoneticPr fontId="2"/>
  </si>
  <si>
    <t>納めるデータについて参考を追記。</t>
    <rPh sb="0" eb="1">
      <t>オサ</t>
    </rPh>
    <rPh sb="10" eb="12">
      <t>サンコウ</t>
    </rPh>
    <rPh sb="13" eb="15">
      <t>ツイキ</t>
    </rPh>
    <phoneticPr fontId="2"/>
  </si>
  <si>
    <t>出　  来 　 高（予定）</t>
    <rPh sb="0" eb="1">
      <t>デ</t>
    </rPh>
    <rPh sb="4" eb="5">
      <t>ライ</t>
    </rPh>
    <rPh sb="8" eb="9">
      <t>コウ</t>
    </rPh>
    <rPh sb="10" eb="12">
      <t>ヨテイ</t>
    </rPh>
    <phoneticPr fontId="79"/>
  </si>
  <si>
    <t>出　  来 　 高（実績）</t>
    <rPh sb="0" eb="1">
      <t>デ</t>
    </rPh>
    <rPh sb="4" eb="5">
      <t>ライ</t>
    </rPh>
    <rPh sb="8" eb="9">
      <t>コウ</t>
    </rPh>
    <rPh sb="10" eb="12">
      <t>ジッセキ</t>
    </rPh>
    <phoneticPr fontId="79"/>
  </si>
  <si>
    <t>－</t>
    <phoneticPr fontId="2"/>
  </si>
  <si>
    <t>グラフ書式を変更。進捗率の傍記と下段に進捗実績の記載行を追加。</t>
    <rPh sb="3" eb="5">
      <t>ショシキ</t>
    </rPh>
    <rPh sb="6" eb="8">
      <t>ヘンコウ</t>
    </rPh>
    <rPh sb="9" eb="12">
      <t>シンチョクリツ</t>
    </rPh>
    <rPh sb="13" eb="15">
      <t>ボウキ</t>
    </rPh>
    <rPh sb="16" eb="18">
      <t>ゲダン</t>
    </rPh>
    <rPh sb="19" eb="21">
      <t>シンチョク</t>
    </rPh>
    <rPh sb="21" eb="23">
      <t>ジッセキ</t>
    </rPh>
    <rPh sb="24" eb="26">
      <t>キサイ</t>
    </rPh>
    <rPh sb="26" eb="27">
      <t>ギョウ</t>
    </rPh>
    <rPh sb="28" eb="30">
      <t>ツイカ</t>
    </rPh>
    <phoneticPr fontId="2"/>
  </si>
  <si>
    <t>銀行振込依頼書（前払金用）</t>
    <rPh sb="8" eb="11">
      <t>マエバライキン</t>
    </rPh>
    <rPh sb="11" eb="12">
      <t>ヨウ</t>
    </rPh>
    <phoneticPr fontId="2"/>
  </si>
  <si>
    <t>前払金専用口座</t>
    <rPh sb="0" eb="3">
      <t>マエバライキン</t>
    </rPh>
    <rPh sb="3" eb="5">
      <t>センヨウ</t>
    </rPh>
    <rPh sb="5" eb="7">
      <t>コウザ</t>
    </rPh>
    <phoneticPr fontId="2"/>
  </si>
  <si>
    <t>銀行振込依頼書（最終回払用）</t>
    <rPh sb="8" eb="11">
      <t>サイシュウカイ</t>
    </rPh>
    <rPh sb="11" eb="12">
      <t>バライ</t>
    </rPh>
    <rPh sb="12" eb="13">
      <t>ヨウ</t>
    </rPh>
    <phoneticPr fontId="2"/>
  </si>
  <si>
    <t>最終回払口座</t>
    <rPh sb="0" eb="3">
      <t>サイシュウカイ</t>
    </rPh>
    <rPh sb="3" eb="4">
      <t>バライ</t>
    </rPh>
    <rPh sb="4" eb="6">
      <t>コウザ</t>
    </rPh>
    <phoneticPr fontId="2"/>
  </si>
  <si>
    <t>前払いと最終回払いに書式を分けた。現場監理要領もあわせて変更。</t>
    <rPh sb="0" eb="2">
      <t>マエバラ</t>
    </rPh>
    <rPh sb="4" eb="7">
      <t>サイシュウカイ</t>
    </rPh>
    <rPh sb="7" eb="8">
      <t>バラ</t>
    </rPh>
    <rPh sb="10" eb="12">
      <t>ショシキ</t>
    </rPh>
    <rPh sb="13" eb="14">
      <t>ワ</t>
    </rPh>
    <rPh sb="17" eb="19">
      <t>ゲンバ</t>
    </rPh>
    <rPh sb="19" eb="21">
      <t>カンリ</t>
    </rPh>
    <rPh sb="21" eb="23">
      <t>ヨウリョウ</t>
    </rPh>
    <rPh sb="28" eb="30">
      <t>ヘンコウ</t>
    </rPh>
    <phoneticPr fontId="2"/>
  </si>
  <si>
    <t xml:space="preserve"> 　完成技術検査を行う流れになります。</t>
    <rPh sb="2" eb="4">
      <t>カンセイ</t>
    </rPh>
    <rPh sb="4" eb="6">
      <t>ギジュツ</t>
    </rPh>
    <rPh sb="6" eb="8">
      <t>ケンサ</t>
    </rPh>
    <rPh sb="9" eb="10">
      <t>オコナ</t>
    </rPh>
    <rPh sb="11" eb="12">
      <t>ナガ</t>
    </rPh>
    <phoneticPr fontId="2"/>
  </si>
  <si>
    <t>施工体制台帳（作成例）</t>
    <rPh sb="0" eb="1">
      <t>シ</t>
    </rPh>
    <rPh sb="1" eb="2">
      <t>コウ</t>
    </rPh>
    <rPh sb="2" eb="3">
      <t>カラダ</t>
    </rPh>
    <rPh sb="3" eb="4">
      <t>セイ</t>
    </rPh>
    <rPh sb="4" eb="6">
      <t>ダイチョウ</t>
    </rPh>
    <rPh sb="7" eb="9">
      <t>サクセイ</t>
    </rPh>
    <rPh sb="9" eb="10">
      <t>レイ</t>
    </rPh>
    <phoneticPr fontId="2"/>
  </si>
  <si>
    <t>《下請負人に関する事項》</t>
    <rPh sb="1" eb="2">
      <t>シタ</t>
    </rPh>
    <rPh sb="2" eb="4">
      <t>ウケオ</t>
    </rPh>
    <rPh sb="4" eb="5">
      <t>ヒト</t>
    </rPh>
    <rPh sb="6" eb="7">
      <t>カン</t>
    </rPh>
    <rPh sb="9" eb="11">
      <t>ジコウ</t>
    </rPh>
    <phoneticPr fontId="2"/>
  </si>
  <si>
    <t>代表者名</t>
    <rPh sb="0" eb="2">
      <t>ダイヒョウ</t>
    </rPh>
    <rPh sb="2" eb="3">
      <t>シャ</t>
    </rPh>
    <rPh sb="3" eb="4">
      <t>メイ</t>
    </rPh>
    <phoneticPr fontId="2"/>
  </si>
  <si>
    <t>［会社名］</t>
    <rPh sb="1" eb="4">
      <t>カイシャメイ</t>
    </rPh>
    <phoneticPr fontId="2"/>
  </si>
  <si>
    <t>［事業所名］</t>
    <rPh sb="1" eb="4">
      <t>ジギョウショ</t>
    </rPh>
    <rPh sb="4" eb="5">
      <t>カイシャメイ</t>
    </rPh>
    <phoneticPr fontId="2"/>
  </si>
  <si>
    <t>建設業の
許可</t>
    <rPh sb="0" eb="3">
      <t>ケンセツギョウ</t>
    </rPh>
    <rPh sb="5" eb="7">
      <t>キョカ</t>
    </rPh>
    <phoneticPr fontId="2"/>
  </si>
  <si>
    <t>許　可　業　種</t>
    <rPh sb="0" eb="1">
      <t>モト</t>
    </rPh>
    <rPh sb="2" eb="3">
      <t>カ</t>
    </rPh>
    <rPh sb="4" eb="5">
      <t>ギョウ</t>
    </rPh>
    <rPh sb="6" eb="7">
      <t>シュ</t>
    </rPh>
    <phoneticPr fontId="2"/>
  </si>
  <si>
    <t>許　可　番　号</t>
    <rPh sb="0" eb="3">
      <t>キョカ</t>
    </rPh>
    <rPh sb="4" eb="7">
      <t>バンゴウ</t>
    </rPh>
    <phoneticPr fontId="2"/>
  </si>
  <si>
    <t>許可（更新）年月日</t>
    <rPh sb="0" eb="2">
      <t>キョカ</t>
    </rPh>
    <rPh sb="3" eb="5">
      <t>コウシン</t>
    </rPh>
    <rPh sb="6" eb="9">
      <t>ネンガッピ</t>
    </rPh>
    <phoneticPr fontId="2"/>
  </si>
  <si>
    <t>工事名称
及び
工事内容</t>
    <rPh sb="0" eb="2">
      <t>コウジ</t>
    </rPh>
    <rPh sb="2" eb="4">
      <t>メイショウ</t>
    </rPh>
    <rPh sb="5" eb="6">
      <t>オヨ</t>
    </rPh>
    <rPh sb="8" eb="10">
      <t>コウジ</t>
    </rPh>
    <rPh sb="10" eb="12">
      <t>ナイヨウ</t>
    </rPh>
    <phoneticPr fontId="2"/>
  </si>
  <si>
    <t>工事業</t>
    <rPh sb="0" eb="2">
      <t>コウジ</t>
    </rPh>
    <rPh sb="2" eb="3">
      <t>ギョウ</t>
    </rPh>
    <phoneticPr fontId="2"/>
  </si>
  <si>
    <t>大臣　特定</t>
    <rPh sb="0" eb="2">
      <t>ダイジン</t>
    </rPh>
    <rPh sb="3" eb="5">
      <t>トクテイ</t>
    </rPh>
    <phoneticPr fontId="2"/>
  </si>
  <si>
    <t xml:space="preserve">        第　　　　号</t>
    <rPh sb="8" eb="9">
      <t>ダイ</t>
    </rPh>
    <rPh sb="13" eb="14">
      <t>ゴウ</t>
    </rPh>
    <phoneticPr fontId="2"/>
  </si>
  <si>
    <t>　　年　　月　　日</t>
    <rPh sb="2" eb="3">
      <t>ネン</t>
    </rPh>
    <rPh sb="5" eb="6">
      <t>ガツ</t>
    </rPh>
    <rPh sb="8" eb="9">
      <t>ニチ</t>
    </rPh>
    <phoneticPr fontId="2"/>
  </si>
  <si>
    <t>知事　一般</t>
    <rPh sb="0" eb="2">
      <t>チジ</t>
    </rPh>
    <rPh sb="3" eb="5">
      <t>イッパン</t>
    </rPh>
    <phoneticPr fontId="2"/>
  </si>
  <si>
    <t>自　　　　　　年　　　月　　　日
至　　　　　　年　　　月　　　日　　　</t>
    <rPh sb="0" eb="1">
      <t>ジ</t>
    </rPh>
    <rPh sb="7" eb="8">
      <t>ネン</t>
    </rPh>
    <rPh sb="11" eb="12">
      <t>ガツ</t>
    </rPh>
    <rPh sb="15" eb="16">
      <t>ニチ</t>
    </rPh>
    <rPh sb="18" eb="19">
      <t>イタ</t>
    </rPh>
    <rPh sb="25" eb="26">
      <t>ネン</t>
    </rPh>
    <rPh sb="29" eb="30">
      <t>ガツ</t>
    </rPh>
    <rPh sb="33" eb="34">
      <t>ニチ</t>
    </rPh>
    <phoneticPr fontId="2"/>
  </si>
  <si>
    <t>年　　　月　　　日　</t>
    <rPh sb="0" eb="1">
      <t>ネン</t>
    </rPh>
    <rPh sb="4" eb="5">
      <t>ガツ</t>
    </rPh>
    <rPh sb="8" eb="9">
      <t>ニチ</t>
    </rPh>
    <phoneticPr fontId="2"/>
  </si>
  <si>
    <t>施工に必要な許可業種</t>
    <rPh sb="0" eb="2">
      <t>セコウ</t>
    </rPh>
    <rPh sb="3" eb="5">
      <t>ヒツヨウ</t>
    </rPh>
    <rPh sb="6" eb="8">
      <t>キョカ</t>
    </rPh>
    <rPh sb="8" eb="10">
      <t>ギョウシュ</t>
    </rPh>
    <phoneticPr fontId="2"/>
  </si>
  <si>
    <t>発注者名
及び
住所</t>
    <rPh sb="0" eb="2">
      <t>ハッチュウ</t>
    </rPh>
    <rPh sb="2" eb="3">
      <t>シャ</t>
    </rPh>
    <rPh sb="3" eb="4">
      <t>メイ</t>
    </rPh>
    <rPh sb="5" eb="6">
      <t>オヨ</t>
    </rPh>
    <rPh sb="8" eb="10">
      <t>ジュウショ</t>
    </rPh>
    <phoneticPr fontId="2"/>
  </si>
  <si>
    <t>健康保険等の加入状況</t>
    <rPh sb="0" eb="2">
      <t>ケンコウ</t>
    </rPh>
    <rPh sb="2" eb="4">
      <t>ホケン</t>
    </rPh>
    <rPh sb="4" eb="5">
      <t>トウ</t>
    </rPh>
    <rPh sb="6" eb="8">
      <t>カニュウ</t>
    </rPh>
    <rPh sb="8" eb="10">
      <t>ジョウキョウ</t>
    </rPh>
    <phoneticPr fontId="2"/>
  </si>
  <si>
    <t>保険加入の有無</t>
    <rPh sb="0" eb="2">
      <t>ホケン</t>
    </rPh>
    <rPh sb="2" eb="4">
      <t>カニュウ</t>
    </rPh>
    <rPh sb="5" eb="7">
      <t>ウム</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</si>
  <si>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</si>
  <si>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</si>
  <si>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</si>
  <si>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契約
営業所</t>
    <rPh sb="0" eb="2">
      <t>ケイヤク</t>
    </rPh>
    <rPh sb="3" eb="6">
      <t>エイギョウショ</t>
    </rPh>
    <phoneticPr fontId="2"/>
  </si>
  <si>
    <t>区分</t>
    <rPh sb="0" eb="2">
      <t>クブン</t>
    </rPh>
    <phoneticPr fontId="2"/>
  </si>
  <si>
    <t>名　　　　　　　　　称</t>
    <rPh sb="0" eb="11">
      <t>メイショウ</t>
    </rPh>
    <phoneticPr fontId="2"/>
  </si>
  <si>
    <t>住　　　　　　　　　所</t>
    <rPh sb="0" eb="11">
      <t>ジュウショ</t>
    </rPh>
    <phoneticPr fontId="2"/>
  </si>
  <si>
    <t>加入　　未加入
適用除外</t>
    <rPh sb="0" eb="2">
      <t>カニュウ</t>
    </rPh>
    <rPh sb="4" eb="7">
      <t>ミカニュウ</t>
    </rPh>
    <rPh sb="8" eb="10">
      <t>テキヨウ</t>
    </rPh>
    <rPh sb="10" eb="12">
      <t>ジョガイ</t>
    </rPh>
    <phoneticPr fontId="2"/>
  </si>
  <si>
    <t>元請契約</t>
    <rPh sb="0" eb="2">
      <t>モトウケ</t>
    </rPh>
    <rPh sb="2" eb="4">
      <t>ケイヤク</t>
    </rPh>
    <phoneticPr fontId="2"/>
  </si>
  <si>
    <t>事業所
整理記号等</t>
    <rPh sb="0" eb="3">
      <t>ジギョウショ</t>
    </rPh>
    <rPh sb="4" eb="6">
      <t>セイリ</t>
    </rPh>
    <rPh sb="6" eb="8">
      <t>キゴウ</t>
    </rPh>
    <rPh sb="8" eb="9">
      <t>トウ</t>
    </rPh>
    <phoneticPr fontId="2"/>
  </si>
  <si>
    <t>営業所の名称</t>
    <rPh sb="0" eb="3">
      <t>エイギョウショ</t>
    </rPh>
    <rPh sb="4" eb="6">
      <t>メイショウ</t>
    </rPh>
    <phoneticPr fontId="2"/>
  </si>
  <si>
    <t>下請契約</t>
    <rPh sb="0" eb="2">
      <t>シタウケ</t>
    </rPh>
    <rPh sb="2" eb="4">
      <t>ケイヤク</t>
    </rPh>
    <phoneticPr fontId="2"/>
  </si>
  <si>
    <t>現場代理人名</t>
    <rPh sb="0" eb="2">
      <t>ゲンバ</t>
    </rPh>
    <rPh sb="2" eb="4">
      <t>ダイリ</t>
    </rPh>
    <rPh sb="4" eb="5">
      <t>ニン</t>
    </rPh>
    <rPh sb="5" eb="6">
      <t>メイ</t>
    </rPh>
    <phoneticPr fontId="2"/>
  </si>
  <si>
    <t>安全衛生責任者名</t>
    <rPh sb="0" eb="2">
      <t>アンゼン</t>
    </rPh>
    <rPh sb="2" eb="4">
      <t>エイセイ</t>
    </rPh>
    <rPh sb="4" eb="7">
      <t>セキニンシャ</t>
    </rPh>
    <rPh sb="7" eb="8">
      <t>メイ</t>
    </rPh>
    <phoneticPr fontId="2"/>
  </si>
  <si>
    <t>権限及び
意見申出方法</t>
    <rPh sb="0" eb="2">
      <t>ケンゲン</t>
    </rPh>
    <rPh sb="2" eb="3">
      <t>オヨ</t>
    </rPh>
    <rPh sb="5" eb="7">
      <t>イケン</t>
    </rPh>
    <rPh sb="7" eb="9">
      <t>モウシデ</t>
    </rPh>
    <rPh sb="9" eb="11">
      <t>ホウホウ</t>
    </rPh>
    <phoneticPr fontId="2"/>
  </si>
  <si>
    <t>安全衛生推進者名</t>
    <rPh sb="0" eb="2">
      <t>アンゼン</t>
    </rPh>
    <rPh sb="2" eb="4">
      <t>エイセイ</t>
    </rPh>
    <rPh sb="4" eb="6">
      <t>スイシン</t>
    </rPh>
    <rPh sb="6" eb="7">
      <t>セキニンシャ</t>
    </rPh>
    <rPh sb="7" eb="8">
      <t>メイ</t>
    </rPh>
    <phoneticPr fontId="2"/>
  </si>
  <si>
    <t>主任技術者名</t>
    <rPh sb="0" eb="2">
      <t>シュニン</t>
    </rPh>
    <rPh sb="2" eb="5">
      <t>ギジュツシャ</t>
    </rPh>
    <rPh sb="5" eb="6">
      <t>メイ</t>
    </rPh>
    <phoneticPr fontId="2"/>
  </si>
  <si>
    <t>専　任
非専任</t>
    <rPh sb="0" eb="3">
      <t>センニン</t>
    </rPh>
    <rPh sb="4" eb="5">
      <t>ヒ</t>
    </rPh>
    <rPh sb="5" eb="7">
      <t>センニン</t>
    </rPh>
    <phoneticPr fontId="2"/>
  </si>
  <si>
    <t>雇用管理責任者名</t>
    <rPh sb="0" eb="2">
      <t>コヨウ</t>
    </rPh>
    <rPh sb="2" eb="4">
      <t>カンリ</t>
    </rPh>
    <rPh sb="4" eb="7">
      <t>セキニンシャ</t>
    </rPh>
    <rPh sb="7" eb="8">
      <t>メイ</t>
    </rPh>
    <phoneticPr fontId="2"/>
  </si>
  <si>
    <t>資格内容</t>
    <rPh sb="0" eb="2">
      <t>シカク</t>
    </rPh>
    <rPh sb="2" eb="4">
      <t>ナイヨウ</t>
    </rPh>
    <phoneticPr fontId="2"/>
  </si>
  <si>
    <t>発注者の
監督員名</t>
    <rPh sb="0" eb="3">
      <t>ハッチュウシャ</t>
    </rPh>
    <rPh sb="5" eb="7">
      <t>カントク</t>
    </rPh>
    <rPh sb="7" eb="8">
      <t>イン</t>
    </rPh>
    <rPh sb="8" eb="9">
      <t>メイ</t>
    </rPh>
    <phoneticPr fontId="2"/>
  </si>
  <si>
    <t>権限及び意見申出方法</t>
    <rPh sb="0" eb="2">
      <t>ケンゲン</t>
    </rPh>
    <rPh sb="2" eb="3">
      <t>オヨ</t>
    </rPh>
    <rPh sb="4" eb="6">
      <t>イケン</t>
    </rPh>
    <rPh sb="6" eb="7">
      <t>モウ</t>
    </rPh>
    <rPh sb="7" eb="8">
      <t>デ</t>
    </rPh>
    <rPh sb="8" eb="10">
      <t>ホウホウ</t>
    </rPh>
    <phoneticPr fontId="2"/>
  </si>
  <si>
    <t>監督員名</t>
    <rPh sb="0" eb="2">
      <t>カントク</t>
    </rPh>
    <rPh sb="2" eb="3">
      <t>イン</t>
    </rPh>
    <rPh sb="3" eb="4">
      <t>メイ</t>
    </rPh>
    <phoneticPr fontId="2"/>
  </si>
  <si>
    <t>現場
代理人名</t>
    <rPh sb="0" eb="2">
      <t>ゲンバ</t>
    </rPh>
    <rPh sb="3" eb="5">
      <t>ダイリ</t>
    </rPh>
    <rPh sb="5" eb="6">
      <t>ニン</t>
    </rPh>
    <rPh sb="6" eb="7">
      <t>メイ</t>
    </rPh>
    <phoneticPr fontId="2"/>
  </si>
  <si>
    <t>専門
技術者名</t>
    <rPh sb="0" eb="2">
      <t>センモン</t>
    </rPh>
    <rPh sb="3" eb="6">
      <t>ギジュツシャ</t>
    </rPh>
    <rPh sb="6" eb="7">
      <t>メイ</t>
    </rPh>
    <phoneticPr fontId="2"/>
  </si>
  <si>
    <t>担当
工事内容</t>
    <rPh sb="0" eb="2">
      <t>タントウ</t>
    </rPh>
    <rPh sb="3" eb="5">
      <t>コウジ</t>
    </rPh>
    <rPh sb="5" eb="7">
      <t>ナイヨウ</t>
    </rPh>
    <phoneticPr fontId="2"/>
  </si>
  <si>
    <t>施工体系図（作成例）</t>
    <rPh sb="6" eb="9">
      <t>サクセイレイ</t>
    </rPh>
    <phoneticPr fontId="2"/>
  </si>
  <si>
    <t>　自　　　　　　　年　    　　 　　月　　  　  　 　日
　至　　　　　　　年　     　　　　月　　　　 　    日</t>
    <phoneticPr fontId="2"/>
  </si>
  <si>
    <t>担当工事　　　　　　　　　　　　　　　　　　　　　　　　　　　　　　　　　　　　　　　　　　　　　　　　　　　　　　　　　　　　　　　　　　　　　　　　　　　　　　内　　　容</t>
    <phoneticPr fontId="2"/>
  </si>
  <si>
    <t>担当工事　　　　　　　　　　　　　　　　　　　　　　　　　　　　　　　　　　　　　　　　　　　　　　　　　　　　　　　　　　　　　　　　　　　　　　　　　　　　　　内　　　容</t>
    <phoneticPr fontId="2"/>
  </si>
  <si>
    <t>再下請負通知書（作成例）</t>
    <rPh sb="0" eb="1">
      <t>サイ</t>
    </rPh>
    <rPh sb="1" eb="2">
      <t>シタ</t>
    </rPh>
    <rPh sb="2" eb="3">
      <t>ショウ</t>
    </rPh>
    <rPh sb="3" eb="4">
      <t>オ</t>
    </rPh>
    <rPh sb="4" eb="6">
      <t>ツウチ</t>
    </rPh>
    <rPh sb="6" eb="7">
      <t>ショ</t>
    </rPh>
    <rPh sb="8" eb="11">
      <t>サクセイレイ</t>
    </rPh>
    <phoneticPr fontId="2"/>
  </si>
  <si>
    <t>《再下請負関係》</t>
    <rPh sb="1" eb="2">
      <t>サイ</t>
    </rPh>
    <rPh sb="2" eb="3">
      <t>シタ</t>
    </rPh>
    <rPh sb="3" eb="5">
      <t>ウケオ</t>
    </rPh>
    <rPh sb="5" eb="7">
      <t>カンケイ</t>
    </rPh>
    <phoneticPr fontId="2"/>
  </si>
  <si>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
  </si>
  <si>
    <t>直近上位
注文者名</t>
    <rPh sb="0" eb="1">
      <t>チョク</t>
    </rPh>
    <rPh sb="1" eb="2">
      <t>チカ</t>
    </rPh>
    <rPh sb="2" eb="4">
      <t>ジョウイ</t>
    </rPh>
    <rPh sb="5" eb="7">
      <t>チュウモン</t>
    </rPh>
    <rPh sb="7" eb="8">
      <t>シャ</t>
    </rPh>
    <rPh sb="8" eb="9">
      <t>メイ</t>
    </rPh>
    <phoneticPr fontId="2"/>
  </si>
  <si>
    <t>【報告下請負業者】</t>
    <rPh sb="1" eb="3">
      <t>ホウコク</t>
    </rPh>
    <rPh sb="3" eb="4">
      <t>シタ</t>
    </rPh>
    <rPh sb="4" eb="6">
      <t>ウケオ</t>
    </rPh>
    <rPh sb="6" eb="8">
      <t>ギョウシャ</t>
    </rPh>
    <phoneticPr fontId="2"/>
  </si>
  <si>
    <t>住所
電話番号</t>
    <rPh sb="0" eb="2">
      <t>ジュウショ</t>
    </rPh>
    <rPh sb="3" eb="5">
      <t>デンワ</t>
    </rPh>
    <rPh sb="5" eb="7">
      <t>バンゴウ</t>
    </rPh>
    <phoneticPr fontId="2"/>
  </si>
  <si>
    <t>元請名称</t>
    <rPh sb="0" eb="2">
      <t>モトウケ</t>
    </rPh>
    <rPh sb="2" eb="4">
      <t>メイショウ</t>
    </rPh>
    <phoneticPr fontId="2"/>
  </si>
  <si>
    <t>会社名</t>
    <rPh sb="0" eb="2">
      <t>カイシャ</t>
    </rPh>
    <rPh sb="2" eb="3">
      <t>メイ</t>
    </rPh>
    <phoneticPr fontId="2"/>
  </si>
  <si>
    <t>《自社に関する事項》</t>
    <rPh sb="1" eb="3">
      <t>ジシャ</t>
    </rPh>
    <phoneticPr fontId="2"/>
  </si>
  <si>
    <t>注文者との
契約日</t>
    <rPh sb="0" eb="2">
      <t>チュウモン</t>
    </rPh>
    <rPh sb="2" eb="3">
      <t>シャ</t>
    </rPh>
    <rPh sb="6" eb="9">
      <t>ケイヤクビ</t>
    </rPh>
    <phoneticPr fontId="2"/>
  </si>
  <si>
    <t>　　２当該認定の結果、条件を満たしていると認定した場合は、中間前金</t>
    <rPh sb="25" eb="27">
      <t>バアイ</t>
    </rPh>
    <phoneticPr fontId="2"/>
  </si>
  <si>
    <t>http://www.nta.go.jp/tetsuzuki/shinsei/annai/shohi/annai/1461_03.htm</t>
    <phoneticPr fontId="2"/>
  </si>
  <si>
    <t>課税事業者届書は、消費税の課税事業者であることを報告する書面です。</t>
    <rPh sb="9" eb="12">
      <t>ショウヒゼイ</t>
    </rPh>
    <rPh sb="13" eb="15">
      <t>カゼイ</t>
    </rPh>
    <rPh sb="15" eb="18">
      <t>ジギョウシャ</t>
    </rPh>
    <rPh sb="24" eb="26">
      <t>ホウコク</t>
    </rPh>
    <rPh sb="28" eb="30">
      <t>ショメン</t>
    </rPh>
    <phoneticPr fontId="2"/>
  </si>
  <si>
    <t>施工体制台帳</t>
    <rPh sb="0" eb="2">
      <t>セコウ</t>
    </rPh>
    <rPh sb="2" eb="4">
      <t>タイセイ</t>
    </rPh>
    <rPh sb="4" eb="6">
      <t>ダイチョウ</t>
    </rPh>
    <phoneticPr fontId="2"/>
  </si>
  <si>
    <t>施工体制台帳の書式が古いままだったので、体系図ともども更新。記載についての説明しているHPアドレスも付けた。</t>
    <rPh sb="0" eb="2">
      <t>セコウ</t>
    </rPh>
    <rPh sb="2" eb="4">
      <t>タイセイ</t>
    </rPh>
    <rPh sb="4" eb="6">
      <t>ダイチョウ</t>
    </rPh>
    <rPh sb="7" eb="9">
      <t>ショシキ</t>
    </rPh>
    <rPh sb="10" eb="11">
      <t>フル</t>
    </rPh>
    <rPh sb="20" eb="23">
      <t>タイケイズ</t>
    </rPh>
    <rPh sb="27" eb="29">
      <t>コウシン</t>
    </rPh>
    <rPh sb="30" eb="32">
      <t>キサイ</t>
    </rPh>
    <rPh sb="37" eb="39">
      <t>セツメイ</t>
    </rPh>
    <rPh sb="50" eb="51">
      <t>ツ</t>
    </rPh>
    <phoneticPr fontId="2"/>
  </si>
  <si>
    <t>○を付ける位置により「完成技術検査願い」の書式が印刷出来るがフローから言うとこの書式は存在する必要が無いので、注意書きを付けた。</t>
    <rPh sb="2" eb="3">
      <t>ツ</t>
    </rPh>
    <rPh sb="5" eb="7">
      <t>イチ</t>
    </rPh>
    <rPh sb="11" eb="13">
      <t>カンセイ</t>
    </rPh>
    <rPh sb="13" eb="15">
      <t>ギジュツ</t>
    </rPh>
    <rPh sb="15" eb="17">
      <t>ケンサ</t>
    </rPh>
    <rPh sb="17" eb="18">
      <t>ネガ</t>
    </rPh>
    <rPh sb="21" eb="23">
      <t>ショシキ</t>
    </rPh>
    <rPh sb="24" eb="28">
      <t>インサツデキ</t>
    </rPh>
    <rPh sb="35" eb="36">
      <t>イ</t>
    </rPh>
    <rPh sb="40" eb="42">
      <t>ショシキ</t>
    </rPh>
    <rPh sb="43" eb="45">
      <t>ソンザイ</t>
    </rPh>
    <rPh sb="47" eb="49">
      <t>ヒツヨウ</t>
    </rPh>
    <rPh sb="50" eb="51">
      <t>ナ</t>
    </rPh>
    <rPh sb="55" eb="58">
      <t>チュウイガ</t>
    </rPh>
    <rPh sb="60" eb="61">
      <t>ツ</t>
    </rPh>
    <phoneticPr fontId="2"/>
  </si>
  <si>
    <t>←のセルはリンクとなっていますので変更してはいけません。</t>
    <rPh sb="17" eb="19">
      <t>ヘンコウ</t>
    </rPh>
    <phoneticPr fontId="2"/>
  </si>
  <si>
    <t>進　・　遅　　　0日</t>
    <rPh sb="0" eb="1">
      <t>シン</t>
    </rPh>
    <rPh sb="4" eb="5">
      <t>オク</t>
    </rPh>
    <rPh sb="9" eb="10">
      <t>ニチ</t>
    </rPh>
    <phoneticPr fontId="77"/>
  </si>
  <si>
    <t>工事状況※</t>
    <rPh sb="0" eb="2">
      <t>コウジ</t>
    </rPh>
    <rPh sb="2" eb="4">
      <t>ジョウキョウ</t>
    </rPh>
    <phoneticPr fontId="77"/>
  </si>
  <si>
    <t>※・・・進捗状況が「遅」の場合は、理由及び改善案を下欄へ完結に記載すること</t>
    <rPh sb="4" eb="6">
      <t>シンチョク</t>
    </rPh>
    <rPh sb="6" eb="8">
      <t>ジョウキョウ</t>
    </rPh>
    <rPh sb="10" eb="11">
      <t>オク</t>
    </rPh>
    <rPh sb="13" eb="15">
      <t>バアイ</t>
    </rPh>
    <rPh sb="17" eb="19">
      <t>リユウ</t>
    </rPh>
    <rPh sb="19" eb="20">
      <t>オヨ</t>
    </rPh>
    <rPh sb="21" eb="24">
      <t>カイゼンアン</t>
    </rPh>
    <rPh sb="25" eb="26">
      <t>シタ</t>
    </rPh>
    <rPh sb="26" eb="27">
      <t>ラン</t>
    </rPh>
    <rPh sb="28" eb="30">
      <t>カンケツ</t>
    </rPh>
    <rPh sb="31" eb="33">
      <t>キサイ</t>
    </rPh>
    <phoneticPr fontId="2"/>
  </si>
  <si>
    <t>進捗状況報告書</t>
    <rPh sb="0" eb="2">
      <t>シンチョク</t>
    </rPh>
    <rPh sb="2" eb="4">
      <t>ジョウキョウ</t>
    </rPh>
    <rPh sb="4" eb="7">
      <t>ホウコクショ</t>
    </rPh>
    <phoneticPr fontId="2"/>
  </si>
  <si>
    <t>出来高概要の下に工事遅れに対するコメント欄を追加。</t>
    <rPh sb="6" eb="7">
      <t>シタ</t>
    </rPh>
    <rPh sb="8" eb="10">
      <t>コウジ</t>
    </rPh>
    <rPh sb="10" eb="11">
      <t>オク</t>
    </rPh>
    <rPh sb="13" eb="14">
      <t>タイ</t>
    </rPh>
    <rPh sb="20" eb="21">
      <t>ラン</t>
    </rPh>
    <rPh sb="22" eb="24">
      <t>ツイカ</t>
    </rPh>
    <phoneticPr fontId="2"/>
  </si>
  <si>
    <t>中間前払い認定調書</t>
    <rPh sb="0" eb="2">
      <t>チュウカン</t>
    </rPh>
    <rPh sb="2" eb="4">
      <t>マエバラ</t>
    </rPh>
    <rPh sb="5" eb="7">
      <t>ニンテイ</t>
    </rPh>
    <rPh sb="7" eb="9">
      <t>チョウショ</t>
    </rPh>
    <phoneticPr fontId="2"/>
  </si>
  <si>
    <t>請求の書面中請負金額のリンクが前払い額になっていたものを請負金額へ変更</t>
    <rPh sb="0" eb="2">
      <t>セイキュウ</t>
    </rPh>
    <rPh sb="3" eb="5">
      <t>ショメン</t>
    </rPh>
    <rPh sb="5" eb="6">
      <t>ナカ</t>
    </rPh>
    <rPh sb="6" eb="8">
      <t>ウケオイ</t>
    </rPh>
    <rPh sb="8" eb="10">
      <t>キンガク</t>
    </rPh>
    <rPh sb="15" eb="17">
      <t>マエバラ</t>
    </rPh>
    <rPh sb="18" eb="19">
      <t>ガク</t>
    </rPh>
    <rPh sb="28" eb="30">
      <t>ウケオイ</t>
    </rPh>
    <rPh sb="30" eb="32">
      <t>キンガク</t>
    </rPh>
    <rPh sb="33" eb="35">
      <t>ヘンコウ</t>
    </rPh>
    <phoneticPr fontId="2"/>
  </si>
  <si>
    <t>※技術検査の流れは最下を参照して下さい。</t>
    <rPh sb="1" eb="3">
      <t>ギジュツ</t>
    </rPh>
    <rPh sb="3" eb="5">
      <t>ケンサ</t>
    </rPh>
    <rPh sb="6" eb="7">
      <t>ナガ</t>
    </rPh>
    <rPh sb="9" eb="11">
      <t>サイカ</t>
    </rPh>
    <rPh sb="12" eb="14">
      <t>サンショウ</t>
    </rPh>
    <rPh sb="16" eb="17">
      <t>クダ</t>
    </rPh>
    <phoneticPr fontId="2"/>
  </si>
  <si>
    <t>※完成技術検査は受注者からの技術検査願いは不要です。完成通知書提出で自動的に</t>
    <rPh sb="1" eb="3">
      <t>カンセイ</t>
    </rPh>
    <rPh sb="3" eb="5">
      <t>ギジュツ</t>
    </rPh>
    <rPh sb="5" eb="7">
      <t>ケンサ</t>
    </rPh>
    <rPh sb="8" eb="11">
      <t>ジュチュウシャ</t>
    </rPh>
    <rPh sb="14" eb="16">
      <t>ギジュツ</t>
    </rPh>
    <rPh sb="16" eb="18">
      <t>ケンサ</t>
    </rPh>
    <rPh sb="18" eb="19">
      <t>ネガ</t>
    </rPh>
    <rPh sb="21" eb="23">
      <t>フヨウ</t>
    </rPh>
    <rPh sb="26" eb="28">
      <t>カンセイ</t>
    </rPh>
    <rPh sb="28" eb="31">
      <t>ツウチショ</t>
    </rPh>
    <rPh sb="31" eb="33">
      <t>テイシュツ</t>
    </rPh>
    <rPh sb="34" eb="37">
      <t>ジドウテキ</t>
    </rPh>
    <phoneticPr fontId="2"/>
  </si>
  <si>
    <t>このシートは、通知書と復命書で２枚連頁になっているので注意。</t>
    <rPh sb="7" eb="10">
      <t>ツウチショ</t>
    </rPh>
    <rPh sb="11" eb="13">
      <t>フクメイ</t>
    </rPh>
    <rPh sb="13" eb="14">
      <t>ショ</t>
    </rPh>
    <rPh sb="16" eb="17">
      <t>マイ</t>
    </rPh>
    <rPh sb="17" eb="18">
      <t>レン</t>
    </rPh>
    <rPh sb="18" eb="19">
      <t>ページ</t>
    </rPh>
    <rPh sb="27" eb="29">
      <t>チュウイ</t>
    </rPh>
    <phoneticPr fontId="2"/>
  </si>
  <si>
    <t>←ほぼ適用することはない</t>
    <rPh sb="3" eb="5">
      <t>テキヨウ</t>
    </rPh>
    <phoneticPr fontId="2"/>
  </si>
  <si>
    <t xml:space="preserve">3-1 </t>
    <phoneticPr fontId="2"/>
  </si>
  <si>
    <t>3-2</t>
    <phoneticPr fontId="2"/>
  </si>
  <si>
    <t>2-6</t>
    <phoneticPr fontId="2"/>
  </si>
  <si>
    <t>銀行振込依頼書（前払金用及び最終回払用）</t>
    <rPh sb="0" eb="2">
      <t>ギンコウ</t>
    </rPh>
    <rPh sb="2" eb="4">
      <t>フリコミ</t>
    </rPh>
    <rPh sb="4" eb="7">
      <t>イライショ</t>
    </rPh>
    <rPh sb="8" eb="11">
      <t>マエバライキン</t>
    </rPh>
    <rPh sb="11" eb="12">
      <t>ヨウ</t>
    </rPh>
    <rPh sb="12" eb="13">
      <t>オヨ</t>
    </rPh>
    <rPh sb="14" eb="17">
      <t>サイシュウカイ</t>
    </rPh>
    <rPh sb="17" eb="18">
      <t>バラ</t>
    </rPh>
    <rPh sb="18" eb="19">
      <t>ヨウ</t>
    </rPh>
    <phoneticPr fontId="2"/>
  </si>
  <si>
    <t>2-3
2-4</t>
    <phoneticPr fontId="2"/>
  </si>
  <si>
    <t>2-2
2-5</t>
    <phoneticPr fontId="2"/>
  </si>
  <si>
    <t>前払請求書　及び　中間前払請求書</t>
    <rPh sb="0" eb="1">
      <t>マエ</t>
    </rPh>
    <rPh sb="1" eb="2">
      <t>ハラ</t>
    </rPh>
    <rPh sb="2" eb="5">
      <t>セイキュウショ</t>
    </rPh>
    <rPh sb="6" eb="7">
      <t>オヨ</t>
    </rPh>
    <rPh sb="9" eb="11">
      <t>チュウカン</t>
    </rPh>
    <rPh sb="11" eb="13">
      <t>マエバラ</t>
    </rPh>
    <rPh sb="13" eb="16">
      <t>セイキュウショ</t>
    </rPh>
    <phoneticPr fontId="2"/>
  </si>
  <si>
    <t>3-3
(発注者)</t>
    <rPh sb="5" eb="8">
      <t>ハッチュウシャ</t>
    </rPh>
    <phoneticPr fontId="2"/>
  </si>
  <si>
    <t>3-4</t>
    <phoneticPr fontId="2"/>
  </si>
  <si>
    <t>3-5</t>
    <phoneticPr fontId="2"/>
  </si>
  <si>
    <t>3-12</t>
  </si>
  <si>
    <t>3-13</t>
  </si>
  <si>
    <t>3-14</t>
  </si>
  <si>
    <t>3-15</t>
  </si>
  <si>
    <t>4-2</t>
    <phoneticPr fontId="2"/>
  </si>
  <si>
    <t>4-5</t>
  </si>
  <si>
    <t>4-6</t>
  </si>
  <si>
    <t>4-7</t>
  </si>
  <si>
    <t>4-8</t>
  </si>
  <si>
    <t>4-9</t>
  </si>
  <si>
    <t>4-10</t>
  </si>
  <si>
    <t>4-11</t>
  </si>
  <si>
    <t>4-12</t>
  </si>
  <si>
    <t>4-13</t>
  </si>
  <si>
    <t>6-3</t>
    <phoneticPr fontId="2"/>
  </si>
  <si>
    <t>6-4</t>
    <phoneticPr fontId="2"/>
  </si>
  <si>
    <t>6-5</t>
    <phoneticPr fontId="2"/>
  </si>
  <si>
    <t>7-1
7-2</t>
    <phoneticPr fontId="2"/>
  </si>
  <si>
    <t>報告，提出，承諾，協議，質疑
検査・立ち会い</t>
    <rPh sb="0" eb="2">
      <t>ホウコク</t>
    </rPh>
    <rPh sb="3" eb="5">
      <t>テイシュツ</t>
    </rPh>
    <rPh sb="6" eb="8">
      <t>ショウダク</t>
    </rPh>
    <rPh sb="9" eb="11">
      <t>キョウギ</t>
    </rPh>
    <rPh sb="12" eb="14">
      <t>シツギ</t>
    </rPh>
    <rPh sb="15" eb="17">
      <t>ケンサ</t>
    </rPh>
    <rPh sb="18" eb="19">
      <t>タ</t>
    </rPh>
    <rPh sb="20" eb="21">
      <t>ア</t>
    </rPh>
    <phoneticPr fontId="2"/>
  </si>
  <si>
    <t>14-1</t>
    <phoneticPr fontId="2"/>
  </si>
  <si>
    <t>14-2</t>
  </si>
  <si>
    <t>14-3</t>
  </si>
  <si>
    <t>14-4</t>
  </si>
  <si>
    <t>14-5</t>
    <phoneticPr fontId="2"/>
  </si>
  <si>
    <t>14-6</t>
  </si>
  <si>
    <t>14-7</t>
  </si>
  <si>
    <t>14-8</t>
  </si>
  <si>
    <t>14-9</t>
    <phoneticPr fontId="2"/>
  </si>
  <si>
    <t>社内検査報告書</t>
    <rPh sb="0" eb="2">
      <t>シャナイ</t>
    </rPh>
    <rPh sb="2" eb="4">
      <t>ケンサ</t>
    </rPh>
    <rPh sb="4" eb="7">
      <t>ホウコクショ</t>
    </rPh>
    <phoneticPr fontId="2"/>
  </si>
  <si>
    <t>13-2</t>
    <phoneticPr fontId="2"/>
  </si>
  <si>
    <t>13-3</t>
  </si>
  <si>
    <t>社内検査手直し完了報告書</t>
    <rPh sb="0" eb="2">
      <t>シャナイ</t>
    </rPh>
    <rPh sb="2" eb="4">
      <t>ケンサ</t>
    </rPh>
    <rPh sb="4" eb="6">
      <t>テナオ</t>
    </rPh>
    <rPh sb="7" eb="9">
      <t>カンリョウ</t>
    </rPh>
    <rPh sb="9" eb="12">
      <t>ホウコクショ</t>
    </rPh>
    <phoneticPr fontId="2"/>
  </si>
  <si>
    <t>13-4</t>
  </si>
  <si>
    <t>13-5</t>
  </si>
  <si>
    <t>(中間・完成)技術検査結果通知書</t>
    <rPh sb="1" eb="3">
      <t>チュウカン</t>
    </rPh>
    <rPh sb="4" eb="6">
      <t>カンセイ</t>
    </rPh>
    <rPh sb="11" eb="13">
      <t>ケッカ</t>
    </rPh>
    <rPh sb="13" eb="16">
      <t>ツウチショ</t>
    </rPh>
    <phoneticPr fontId="2"/>
  </si>
  <si>
    <t>8-3</t>
    <phoneticPr fontId="2"/>
  </si>
  <si>
    <t>契約の履行に関するもの</t>
    <phoneticPr fontId="2"/>
  </si>
  <si>
    <t>前払に関するもの</t>
    <phoneticPr fontId="2"/>
  </si>
  <si>
    <t>着工に関するもの</t>
    <phoneticPr fontId="2"/>
  </si>
  <si>
    <t>工程表</t>
    <phoneticPr fontId="2"/>
  </si>
  <si>
    <t>完成検査時書類</t>
    <rPh sb="0" eb="2">
      <t>カンセイ</t>
    </rPh>
    <rPh sb="2" eb="4">
      <t>ケンサ</t>
    </rPh>
    <rPh sb="4" eb="5">
      <t>ジ</t>
    </rPh>
    <rPh sb="5" eb="7">
      <t>ショルイ</t>
    </rPh>
    <phoneticPr fontId="2"/>
  </si>
  <si>
    <t>完成に関するもの</t>
    <phoneticPr fontId="2"/>
  </si>
  <si>
    <t>14-10</t>
  </si>
  <si>
    <t>現場代理人等通知書及び経歴書</t>
    <rPh sb="0" eb="2">
      <t>ゲンバ</t>
    </rPh>
    <rPh sb="2" eb="5">
      <t>ダイリニン</t>
    </rPh>
    <rPh sb="5" eb="6">
      <t>トウ</t>
    </rPh>
    <rPh sb="6" eb="9">
      <t>ツウチショ</t>
    </rPh>
    <rPh sb="9" eb="10">
      <t>オヨ</t>
    </rPh>
    <rPh sb="11" eb="14">
      <t>ケイレキショ</t>
    </rPh>
    <phoneticPr fontId="2"/>
  </si>
  <si>
    <t>様式-10(1)～10(3)</t>
    <rPh sb="0" eb="2">
      <t>ヨウシキ</t>
    </rPh>
    <phoneticPr fontId="2"/>
  </si>
  <si>
    <t>目次変更</t>
    <rPh sb="0" eb="2">
      <t>モクジ</t>
    </rPh>
    <rPh sb="2" eb="4">
      <t>ヘンコウ</t>
    </rPh>
    <phoneticPr fontId="2"/>
  </si>
  <si>
    <t>現場監理要領の変更にあわせてリストを調整。各シートに目次に戻るリンクオブジェも挿入（100kb程容量増えた）</t>
    <rPh sb="0" eb="2">
      <t>ゲンバ</t>
    </rPh>
    <rPh sb="2" eb="4">
      <t>カンリ</t>
    </rPh>
    <rPh sb="4" eb="6">
      <t>ヨウリョウ</t>
    </rPh>
    <rPh sb="7" eb="9">
      <t>ヘンコウ</t>
    </rPh>
    <rPh sb="18" eb="20">
      <t>チョウセイ</t>
    </rPh>
    <rPh sb="21" eb="22">
      <t>カク</t>
    </rPh>
    <rPh sb="26" eb="28">
      <t>モクジ</t>
    </rPh>
    <rPh sb="29" eb="30">
      <t>モド</t>
    </rPh>
    <rPh sb="39" eb="41">
      <t>ソウニュウ</t>
    </rPh>
    <rPh sb="47" eb="48">
      <t>ホド</t>
    </rPh>
    <rPh sb="48" eb="50">
      <t>ヨウリョウ</t>
    </rPh>
    <rPh sb="50" eb="51">
      <t>フ</t>
    </rPh>
    <phoneticPr fontId="2"/>
  </si>
  <si>
    <t>　　　　　　　　　　　　　　　　4．電力使用許可願</t>
    <phoneticPr fontId="2"/>
  </si>
  <si>
    <t>　　　　　　　　　　　　　　　　3．上(下)水道使用許可願</t>
    <phoneticPr fontId="2"/>
  </si>
  <si>
    <t>　　　　　　　　　　　　　　　　2．仮設物設置許可願</t>
    <phoneticPr fontId="2"/>
  </si>
  <si>
    <t>　　　　　　　　　　　　　　　　1．工事用地使用許可願</t>
    <phoneticPr fontId="2"/>
  </si>
  <si>
    <t>　　　申し出がありました下記許可願につきまして許可します。</t>
    <rPh sb="3" eb="4">
      <t>モウ</t>
    </rPh>
    <rPh sb="5" eb="6">
      <t>デ</t>
    </rPh>
    <rPh sb="12" eb="14">
      <t>カキ</t>
    </rPh>
    <rPh sb="14" eb="16">
      <t>キョカ</t>
    </rPh>
    <rPh sb="16" eb="17">
      <t>ネガイ</t>
    </rPh>
    <rPh sb="23" eb="25">
      <t>キョカ</t>
    </rPh>
    <phoneticPr fontId="2"/>
  </si>
  <si>
    <t>許可書</t>
    <rPh sb="0" eb="3">
      <t>キョカショ</t>
    </rPh>
    <phoneticPr fontId="2"/>
  </si>
  <si>
    <t>使用許可書</t>
    <rPh sb="0" eb="2">
      <t>シヨウ</t>
    </rPh>
    <rPh sb="2" eb="4">
      <t>キョカ</t>
    </rPh>
    <rPh sb="4" eb="5">
      <t>ショ</t>
    </rPh>
    <phoneticPr fontId="2"/>
  </si>
  <si>
    <t xml:space="preserve"> 下記の期間については、消費税法の課税事業者（同法第９条第１項本文の規定
により消費税を納める義務が免除される事業者ではない）となる予定であるので
その旨届出します。</t>
    <phoneticPr fontId="2"/>
  </si>
  <si>
    <t>課　税　事　業　者　届　書</t>
    <phoneticPr fontId="2"/>
  </si>
  <si>
    <t xml:space="preserve"> 　消費税法の課税事業者（同法第９条第１項本文の規定により消費税を納める
義務が免除される事業者ではない）となる予定であるのでその旨届出します。</t>
    <phoneticPr fontId="2"/>
  </si>
  <si>
    <t>工事既済部分価格内訳書</t>
    <phoneticPr fontId="2"/>
  </si>
  <si>
    <t>工事に係る賃金又は物価変動に基づく請負代金の変更請求書</t>
    <phoneticPr fontId="2"/>
  </si>
  <si>
    <t>請負工事既済部分検査願書</t>
    <phoneticPr fontId="2"/>
  </si>
  <si>
    <t>8-1</t>
  </si>
  <si>
    <t>8-2</t>
  </si>
  <si>
    <t>←特記仕様書に中間検査が謳われている場合のみ○を入れる</t>
    <rPh sb="1" eb="3">
      <t>トッキ</t>
    </rPh>
    <rPh sb="3" eb="6">
      <t>シヨウショ</t>
    </rPh>
    <rPh sb="7" eb="9">
      <t>チュウカン</t>
    </rPh>
    <rPh sb="9" eb="11">
      <t>ケンサ</t>
    </rPh>
    <rPh sb="12" eb="13">
      <t>ウタ</t>
    </rPh>
    <rPh sb="18" eb="20">
      <t>バアイ</t>
    </rPh>
    <rPh sb="24" eb="25">
      <t>イ</t>
    </rPh>
    <phoneticPr fontId="2"/>
  </si>
  <si>
    <t>(中間・完成)技術検査願い</t>
    <rPh sb="1" eb="3">
      <t>チュウカン</t>
    </rPh>
    <rPh sb="4" eb="6">
      <t>カンセイ</t>
    </rPh>
    <rPh sb="11" eb="12">
      <t>ネガ</t>
    </rPh>
    <phoneticPr fontId="2"/>
  </si>
  <si>
    <t>(中間・完成)技術検査通知書</t>
    <rPh sb="1" eb="3">
      <t>チュウカン</t>
    </rPh>
    <rPh sb="4" eb="6">
      <t>カンセイ</t>
    </rPh>
    <rPh sb="11" eb="14">
      <t>ツウチショ</t>
    </rPh>
    <phoneticPr fontId="2"/>
  </si>
  <si>
    <t>←番号選択</t>
    <rPh sb="1" eb="3">
      <t>バンゴウ</t>
    </rPh>
    <rPh sb="3" eb="5">
      <t>センタク</t>
    </rPh>
    <phoneticPr fontId="2"/>
  </si>
  <si>
    <r>
      <t>技術職員→契約担当役へ</t>
    </r>
    <r>
      <rPr>
        <b/>
        <sz val="11"/>
        <color indexed="60"/>
        <rFont val="明朝"/>
        <family val="1"/>
        <charset val="128"/>
      </rPr>
      <t>復命書</t>
    </r>
    <rPh sb="0" eb="2">
      <t>ギジュツ</t>
    </rPh>
    <rPh sb="2" eb="4">
      <t>ショクイン</t>
    </rPh>
    <rPh sb="5" eb="7">
      <t>ケイヤク</t>
    </rPh>
    <rPh sb="7" eb="9">
      <t>タントウ</t>
    </rPh>
    <rPh sb="9" eb="10">
      <t>エキ</t>
    </rPh>
    <rPh sb="11" eb="13">
      <t>フクメイ</t>
    </rPh>
    <rPh sb="13" eb="14">
      <t>ショ</t>
    </rPh>
    <phoneticPr fontId="2"/>
  </si>
  <si>
    <r>
      <rPr>
        <b/>
        <sz val="11"/>
        <color indexed="36"/>
        <rFont val="明朝"/>
        <family val="1"/>
        <charset val="128"/>
      </rPr>
      <t>完成通知書</t>
    </r>
    <r>
      <rPr>
        <sz val="11"/>
        <color indexed="8"/>
        <rFont val="明朝"/>
        <family val="1"/>
        <charset val="128"/>
      </rPr>
      <t>提出</t>
    </r>
    <rPh sb="0" eb="2">
      <t>カンセイ</t>
    </rPh>
    <rPh sb="2" eb="5">
      <t>ツウチショ</t>
    </rPh>
    <rPh sb="5" eb="7">
      <t>テイシュツ</t>
    </rPh>
    <phoneticPr fontId="2"/>
  </si>
  <si>
    <t>　</t>
    <phoneticPr fontId="2"/>
  </si>
  <si>
    <t>　</t>
    <phoneticPr fontId="2"/>
  </si>
  <si>
    <t>外国人建設就労者の
従事の状況(有無)</t>
    <phoneticPr fontId="2"/>
  </si>
  <si>
    <t>有　　無</t>
  </si>
  <si>
    <t>外国人技能実習生の
従事の状況(有無)</t>
    <phoneticPr fontId="2"/>
  </si>
  <si>
    <t>監理技術者名　
主任技術者名</t>
    <rPh sb="0" eb="2">
      <t>カンリ</t>
    </rPh>
    <rPh sb="2" eb="5">
      <t>ギジュツシャ</t>
    </rPh>
    <rPh sb="5" eb="6">
      <t>メイ</t>
    </rPh>
    <rPh sb="8" eb="10">
      <t>シュニン</t>
    </rPh>
    <rPh sb="10" eb="13">
      <t>ギジュツシャ</t>
    </rPh>
    <rPh sb="13" eb="14">
      <t>メイ</t>
    </rPh>
    <phoneticPr fontId="2"/>
  </si>
  <si>
    <t>有　　無</t>
    <phoneticPr fontId="2"/>
  </si>
  <si>
    <t>外国人建設就労者の
従事の状況(有無)</t>
    <phoneticPr fontId="2"/>
  </si>
  <si>
    <t>有　　無</t>
    <phoneticPr fontId="2"/>
  </si>
  <si>
    <t>外国人技能実習生の
従事の状況(有無)</t>
    <phoneticPr fontId="2"/>
  </si>
  <si>
    <t>書式をH27.4月改正分へ更新</t>
    <rPh sb="0" eb="2">
      <t>ショシキ</t>
    </rPh>
    <rPh sb="8" eb="9">
      <t>ガツ</t>
    </rPh>
    <rPh sb="9" eb="11">
      <t>カイセイ</t>
    </rPh>
    <rPh sb="11" eb="12">
      <t>ブン</t>
    </rPh>
    <rPh sb="13" eb="15">
      <t>コウシン</t>
    </rPh>
    <phoneticPr fontId="2"/>
  </si>
  <si>
    <t>←要不要調整</t>
    <rPh sb="1" eb="4">
      <t>ヨウフヨウ</t>
    </rPh>
    <rPh sb="4" eb="6">
      <t>チョウセイ</t>
    </rPh>
    <phoneticPr fontId="2"/>
  </si>
  <si>
    <t>施工体制確認一覧表</t>
    <phoneticPr fontId="2"/>
  </si>
  <si>
    <t>自　　　　年　　月　　日
至　　　　年　　月　　日　　　</t>
    <rPh sb="0" eb="1">
      <t>ジ</t>
    </rPh>
    <rPh sb="5" eb="6">
      <t>ネン</t>
    </rPh>
    <rPh sb="8" eb="9">
      <t>ガツ</t>
    </rPh>
    <rPh sb="11" eb="12">
      <t>ニチ</t>
    </rPh>
    <rPh sb="14" eb="15">
      <t>イタ</t>
    </rPh>
    <rPh sb="19" eb="20">
      <t>ネン</t>
    </rPh>
    <rPh sb="22" eb="23">
      <t>ガツ</t>
    </rPh>
    <rPh sb="25" eb="26">
      <t>ニチ</t>
    </rPh>
    <phoneticPr fontId="2"/>
  </si>
  <si>
    <t>自　　　　　年　　月　　日
至　　　　　年　　月　　日　　　</t>
    <rPh sb="0" eb="1">
      <t>ジ</t>
    </rPh>
    <rPh sb="6" eb="7">
      <t>ネン</t>
    </rPh>
    <rPh sb="9" eb="10">
      <t>ガツ</t>
    </rPh>
    <rPh sb="12" eb="13">
      <t>ニチ</t>
    </rPh>
    <rPh sb="15" eb="16">
      <t>イタ</t>
    </rPh>
    <rPh sb="21" eb="22">
      <t>ネン</t>
    </rPh>
    <rPh sb="24" eb="25">
      <t>ガツ</t>
    </rPh>
    <rPh sb="27" eb="28">
      <t>ニチ</t>
    </rPh>
    <phoneticPr fontId="2"/>
  </si>
  <si>
    <t xml:space="preserve">      第　　 　号</t>
    <rPh sb="6" eb="7">
      <t>ダイ</t>
    </rPh>
    <rPh sb="11" eb="12">
      <t>ゴウ</t>
    </rPh>
    <phoneticPr fontId="2"/>
  </si>
  <si>
    <t xml:space="preserve">      第　　　　号</t>
    <rPh sb="6" eb="7">
      <t>ダイ</t>
    </rPh>
    <rPh sb="11" eb="12">
      <t>ゴウ</t>
    </rPh>
    <phoneticPr fontId="2"/>
  </si>
  <si>
    <t xml:space="preserve">      第　 　　号</t>
    <rPh sb="6" eb="7">
      <t>ダイ</t>
    </rPh>
    <rPh sb="11" eb="12">
      <t>ゴウ</t>
    </rPh>
    <phoneticPr fontId="2"/>
  </si>
  <si>
    <t>施工体制報告書の体裁を施工体制台帳の写しに変更</t>
    <rPh sb="0" eb="2">
      <t>セコウ</t>
    </rPh>
    <rPh sb="2" eb="4">
      <t>タイセイ</t>
    </rPh>
    <rPh sb="4" eb="7">
      <t>ホウコクショ</t>
    </rPh>
    <rPh sb="8" eb="10">
      <t>テイサイ</t>
    </rPh>
    <rPh sb="21" eb="23">
      <t>ヘンコウ</t>
    </rPh>
    <phoneticPr fontId="2"/>
  </si>
  <si>
    <t>＊３）本様式の記載内容に変更、追加等があった場合、変更箇所を色文字とし、変更箇所を反映させた施工体系図とともに監督職員に提出する。</t>
    <rPh sb="3" eb="4">
      <t>ホン</t>
    </rPh>
    <rPh sb="4" eb="6">
      <t>ヨウシキ</t>
    </rPh>
    <rPh sb="7" eb="9">
      <t>キサイ</t>
    </rPh>
    <rPh sb="9" eb="11">
      <t>ナイヨウ</t>
    </rPh>
    <rPh sb="12" eb="14">
      <t>ヘンコウ</t>
    </rPh>
    <rPh sb="15" eb="17">
      <t>ツイカ</t>
    </rPh>
    <rPh sb="17" eb="18">
      <t>トウ</t>
    </rPh>
    <rPh sb="22" eb="24">
      <t>バアイ</t>
    </rPh>
    <rPh sb="25" eb="27">
      <t>ヘンコウ</t>
    </rPh>
    <rPh sb="27" eb="29">
      <t>カショ</t>
    </rPh>
    <rPh sb="30" eb="31">
      <t>イロ</t>
    </rPh>
    <rPh sb="31" eb="33">
      <t>モジ</t>
    </rPh>
    <rPh sb="36" eb="38">
      <t>ヘンコウ</t>
    </rPh>
    <rPh sb="38" eb="40">
      <t>カショ</t>
    </rPh>
    <rPh sb="41" eb="43">
      <t>ハンエイ</t>
    </rPh>
    <rPh sb="46" eb="48">
      <t>セコウ</t>
    </rPh>
    <rPh sb="48" eb="51">
      <t>タイケイズ</t>
    </rPh>
    <rPh sb="55" eb="57">
      <t>カントク</t>
    </rPh>
    <rPh sb="57" eb="59">
      <t>ショクイン</t>
    </rPh>
    <rPh sb="60" eb="62">
      <t>テイシュツ</t>
    </rPh>
    <phoneticPr fontId="2"/>
  </si>
  <si>
    <t>＊２）契約書等には、工種（切土工、盛土工、型枠工等）ごとに数量が明記され、機械費、材料費が含まれているか否かも明確にすることが必要です。</t>
    <rPh sb="3" eb="6">
      <t>ケイヤクショ</t>
    </rPh>
    <rPh sb="6" eb="7">
      <t>トウ</t>
    </rPh>
    <rPh sb="10" eb="11">
      <t>コウ</t>
    </rPh>
    <rPh sb="11" eb="12">
      <t>シュ</t>
    </rPh>
    <rPh sb="13" eb="14">
      <t>キ</t>
    </rPh>
    <rPh sb="14" eb="15">
      <t>ド</t>
    </rPh>
    <rPh sb="15" eb="16">
      <t>コウ</t>
    </rPh>
    <rPh sb="17" eb="18">
      <t>モ</t>
    </rPh>
    <rPh sb="18" eb="19">
      <t>ド</t>
    </rPh>
    <rPh sb="19" eb="20">
      <t>コウ</t>
    </rPh>
    <rPh sb="21" eb="23">
      <t>カタワク</t>
    </rPh>
    <rPh sb="23" eb="24">
      <t>コウ</t>
    </rPh>
    <rPh sb="24" eb="25">
      <t>トウ</t>
    </rPh>
    <rPh sb="29" eb="31">
      <t>スウリョウ</t>
    </rPh>
    <rPh sb="32" eb="34">
      <t>メイキ</t>
    </rPh>
    <rPh sb="37" eb="39">
      <t>キカイ</t>
    </rPh>
    <rPh sb="39" eb="40">
      <t>ヒ</t>
    </rPh>
    <rPh sb="41" eb="44">
      <t>ザイリョウヒ</t>
    </rPh>
    <rPh sb="45" eb="46">
      <t>フク</t>
    </rPh>
    <rPh sb="52" eb="53">
      <t>イナ</t>
    </rPh>
    <rPh sb="55" eb="57">
      <t>メイカク</t>
    </rPh>
    <rPh sb="63" eb="65">
      <t>ヒツヨウ</t>
    </rPh>
    <phoneticPr fontId="2"/>
  </si>
  <si>
    <t>＊１）見積依頼は、工事見積条件を明確にするため、書面によりその内容を示すことが望ましい。</t>
    <rPh sb="3" eb="5">
      <t>ミツモリ</t>
    </rPh>
    <rPh sb="5" eb="7">
      <t>イライ</t>
    </rPh>
    <rPh sb="9" eb="11">
      <t>コウジ</t>
    </rPh>
    <rPh sb="11" eb="13">
      <t>ミツ</t>
    </rPh>
    <rPh sb="13" eb="15">
      <t>ジョウケン</t>
    </rPh>
    <rPh sb="16" eb="18">
      <t>メイカク</t>
    </rPh>
    <rPh sb="24" eb="26">
      <t>ショメン</t>
    </rPh>
    <rPh sb="31" eb="33">
      <t>ナイヨウ</t>
    </rPh>
    <rPh sb="34" eb="35">
      <t>シメ</t>
    </rPh>
    <rPh sb="39" eb="40">
      <t>ノゾ</t>
    </rPh>
    <phoneticPr fontId="2"/>
  </si>
  <si>
    <t>手形</t>
    <rPh sb="0" eb="2">
      <t>テガタ</t>
    </rPh>
    <phoneticPr fontId="2"/>
  </si>
  <si>
    <t>現金</t>
    <rPh sb="0" eb="2">
      <t>ゲンキン</t>
    </rPh>
    <phoneticPr fontId="2"/>
  </si>
  <si>
    <t>元請</t>
    <rPh sb="0" eb="2">
      <t>モトウケ</t>
    </rPh>
    <phoneticPr fontId="2"/>
  </si>
  <si>
    <t>請書</t>
    <rPh sb="0" eb="2">
      <t>ウケショ</t>
    </rPh>
    <phoneticPr fontId="2"/>
  </si>
  <si>
    <t>見積期間</t>
    <rPh sb="0" eb="2">
      <t>ミツモリ</t>
    </rPh>
    <rPh sb="2" eb="4">
      <t>キカン</t>
    </rPh>
    <phoneticPr fontId="2"/>
  </si>
  <si>
    <t>資格</t>
    <rPh sb="0" eb="2">
      <t>シカク</t>
    </rPh>
    <phoneticPr fontId="2"/>
  </si>
  <si>
    <t>契約約款
添付</t>
    <rPh sb="0" eb="2">
      <t>ケイヤク</t>
    </rPh>
    <rPh sb="2" eb="4">
      <t>ヤッカン</t>
    </rPh>
    <rPh sb="5" eb="7">
      <t>テンプ</t>
    </rPh>
    <phoneticPr fontId="2"/>
  </si>
  <si>
    <t>基本
契約書</t>
    <rPh sb="0" eb="2">
      <t>キホン</t>
    </rPh>
    <rPh sb="3" eb="6">
      <t>ケイヤクショ</t>
    </rPh>
    <phoneticPr fontId="2"/>
  </si>
  <si>
    <t>機械・材料・労務費等</t>
    <rPh sb="0" eb="2">
      <t>キカイ</t>
    </rPh>
    <rPh sb="3" eb="5">
      <t>ザイリョウ</t>
    </rPh>
    <rPh sb="6" eb="9">
      <t>ロウムヒ</t>
    </rPh>
    <rPh sb="9" eb="10">
      <t>トウ</t>
    </rPh>
    <phoneticPr fontId="2"/>
  </si>
  <si>
    <t>工種とその
数量の明示
＊２）参照</t>
    <rPh sb="0" eb="1">
      <t>コウ</t>
    </rPh>
    <rPh sb="1" eb="2">
      <t>シュ</t>
    </rPh>
    <rPh sb="6" eb="8">
      <t>スウリョウ</t>
    </rPh>
    <rPh sb="9" eb="11">
      <t>メイジ</t>
    </rPh>
    <rPh sb="15" eb="17">
      <t>サンショウ</t>
    </rPh>
    <phoneticPr fontId="2"/>
  </si>
  <si>
    <t>支払
期限</t>
    <rPh sb="0" eb="2">
      <t>シハライ</t>
    </rPh>
    <rPh sb="3" eb="5">
      <t>キゲン</t>
    </rPh>
    <phoneticPr fontId="2"/>
  </si>
  <si>
    <t>支払い条件</t>
    <rPh sb="0" eb="2">
      <t>シハラ</t>
    </rPh>
    <rPh sb="3" eb="5">
      <t>ジョウケン</t>
    </rPh>
    <phoneticPr fontId="2"/>
  </si>
  <si>
    <t>請負比率
(％)</t>
    <rPh sb="0" eb="2">
      <t>ウケオイ</t>
    </rPh>
    <rPh sb="2" eb="4">
      <t>ヒリツ</t>
    </rPh>
    <phoneticPr fontId="2"/>
  </si>
  <si>
    <t>請負金額
（千円）</t>
    <rPh sb="0" eb="2">
      <t>ウケオイ</t>
    </rPh>
    <rPh sb="2" eb="4">
      <t>キンガク</t>
    </rPh>
    <rPh sb="6" eb="8">
      <t>センエン</t>
    </rPh>
    <phoneticPr fontId="2"/>
  </si>
  <si>
    <t>注文書</t>
    <rPh sb="0" eb="3">
      <t>チュウモンショ</t>
    </rPh>
    <phoneticPr fontId="2"/>
  </si>
  <si>
    <t>見積依頼日（書面）</t>
    <rPh sb="0" eb="2">
      <t>ミツモリ</t>
    </rPh>
    <rPh sb="2" eb="4">
      <t>イライ</t>
    </rPh>
    <rPh sb="4" eb="5">
      <t>ヒ</t>
    </rPh>
    <rPh sb="6" eb="8">
      <t>ショメン</t>
    </rPh>
    <phoneticPr fontId="2"/>
  </si>
  <si>
    <t>建退共等加入状況</t>
    <rPh sb="0" eb="1">
      <t>ケン</t>
    </rPh>
    <rPh sb="1" eb="3">
      <t>タイキョウ</t>
    </rPh>
    <rPh sb="3" eb="4">
      <t>トウ</t>
    </rPh>
    <rPh sb="4" eb="6">
      <t>カニュウ</t>
    </rPh>
    <rPh sb="6" eb="8">
      <t>ジョウキョウ</t>
    </rPh>
    <phoneticPr fontId="2"/>
  </si>
  <si>
    <t>雇用関係
確認</t>
    <rPh sb="0" eb="2">
      <t>コヨウ</t>
    </rPh>
    <rPh sb="2" eb="4">
      <t>カンケイ</t>
    </rPh>
    <rPh sb="5" eb="7">
      <t>カクニン</t>
    </rPh>
    <phoneticPr fontId="2"/>
  </si>
  <si>
    <t>専任・非専任</t>
    <rPh sb="0" eb="2">
      <t>センニン</t>
    </rPh>
    <rPh sb="3" eb="4">
      <t>ヒ</t>
    </rPh>
    <rPh sb="4" eb="6">
      <t>センニン</t>
    </rPh>
    <phoneticPr fontId="2"/>
  </si>
  <si>
    <t>主任技術者
（元請：監理
技術者）</t>
    <rPh sb="0" eb="2">
      <t>シュニン</t>
    </rPh>
    <rPh sb="2" eb="5">
      <t>ギジュツシャ</t>
    </rPh>
    <rPh sb="7" eb="9">
      <t>モトウ</t>
    </rPh>
    <rPh sb="10" eb="12">
      <t>カンリ</t>
    </rPh>
    <rPh sb="13" eb="16">
      <t>ギジュツシャ</t>
    </rPh>
    <phoneticPr fontId="2"/>
  </si>
  <si>
    <t>工事内容</t>
    <phoneticPr fontId="2"/>
  </si>
  <si>
    <t>分担工事</t>
    <phoneticPr fontId="2"/>
  </si>
  <si>
    <t>建設業許可業種</t>
    <rPh sb="0" eb="3">
      <t>ケンセツギョウ</t>
    </rPh>
    <rPh sb="3" eb="5">
      <t>キョカ</t>
    </rPh>
    <rPh sb="5" eb="7">
      <t>ギョウシュ</t>
    </rPh>
    <phoneticPr fontId="2"/>
  </si>
  <si>
    <t>有効期限</t>
    <rPh sb="0" eb="2">
      <t>ユウコウ</t>
    </rPh>
    <rPh sb="2" eb="4">
      <t>キゲン</t>
    </rPh>
    <phoneticPr fontId="2"/>
  </si>
  <si>
    <t>建設業
許可番号</t>
    <rPh sb="0" eb="3">
      <t>ケンセツギョウ</t>
    </rPh>
    <rPh sb="4" eb="6">
      <t>キョカ</t>
    </rPh>
    <rPh sb="6" eb="8">
      <t>バンゴウ</t>
    </rPh>
    <phoneticPr fontId="2"/>
  </si>
  <si>
    <t>次数</t>
    <rPh sb="0" eb="2">
      <t>ジスウ</t>
    </rPh>
    <phoneticPr fontId="2"/>
  </si>
  <si>
    <t>台帳作成日</t>
    <rPh sb="0" eb="2">
      <t>ダイチョウ</t>
    </rPh>
    <rPh sb="2" eb="5">
      <t>サクセイビ</t>
    </rPh>
    <phoneticPr fontId="2"/>
  </si>
  <si>
    <t>Ｎｏ．</t>
    <phoneticPr fontId="2"/>
  </si>
  <si>
    <t>H23.9Ver</t>
    <phoneticPr fontId="2"/>
  </si>
  <si>
    <t>施工体制台帳確認一覧表</t>
    <rPh sb="0" eb="2">
      <t>セコウ</t>
    </rPh>
    <rPh sb="2" eb="4">
      <t>タイセイ</t>
    </rPh>
    <rPh sb="4" eb="6">
      <t>ダイチョウ</t>
    </rPh>
    <rPh sb="6" eb="8">
      <t>カクニン</t>
    </rPh>
    <rPh sb="8" eb="11">
      <t>イチランヒョウ</t>
    </rPh>
    <phoneticPr fontId="2"/>
  </si>
  <si>
    <t>120日以内</t>
    <rPh sb="3" eb="4">
      <t>ニチ</t>
    </rPh>
    <rPh sb="4" eb="6">
      <t>イナイ</t>
    </rPh>
    <phoneticPr fontId="2"/>
  </si>
  <si>
    <t>H○.○.○</t>
    <phoneticPr fontId="2"/>
  </si>
  <si>
    <t>○</t>
    <phoneticPr fontId="2"/>
  </si>
  <si>
    <t>１０日</t>
    <rPh sb="2" eb="3">
      <t>ニチ</t>
    </rPh>
    <phoneticPr fontId="2"/>
  </si>
  <si>
    <t>10年以上の実務経験</t>
    <rPh sb="2" eb="5">
      <t>ネンイジョウ</t>
    </rPh>
    <rPh sb="6" eb="8">
      <t>ジツム</t>
    </rPh>
    <rPh sb="8" eb="10">
      <t>ケイケン</t>
    </rPh>
    <phoneticPr fontId="2"/>
  </si>
  <si>
    <t>第○○○号</t>
    <rPh sb="0" eb="1">
      <t>ダイ</t>
    </rPh>
    <rPh sb="4" eb="5">
      <t>ゴウ</t>
    </rPh>
    <phoneticPr fontId="2"/>
  </si>
  <si>
    <t>労務＋材料</t>
    <rPh sb="0" eb="2">
      <t>ロウム</t>
    </rPh>
    <rPh sb="3" eb="5">
      <t>ザイリョウ</t>
    </rPh>
    <phoneticPr fontId="2"/>
  </si>
  <si>
    <t>翌月25日</t>
    <rPh sb="0" eb="2">
      <t>ヨクゲツ</t>
    </rPh>
    <rPh sb="4" eb="5">
      <t>ニチ</t>
    </rPh>
    <phoneticPr fontId="2"/>
  </si>
  <si>
    <t>H○.○.○（○）</t>
    <phoneticPr fontId="2"/>
  </si>
  <si>
    <t>自社</t>
    <rPh sb="0" eb="2">
      <t>ジシャ</t>
    </rPh>
    <phoneticPr fontId="2"/>
  </si>
  <si>
    <t>非専任</t>
    <rPh sb="0" eb="1">
      <t>ヒ</t>
    </rPh>
    <rPh sb="1" eb="3">
      <t>センニン</t>
    </rPh>
    <phoneticPr fontId="2"/>
  </si>
  <si>
    <t>○○○○</t>
    <phoneticPr fontId="2"/>
  </si>
  <si>
    <t>足場、支保</t>
    <rPh sb="0" eb="2">
      <t>アシバ</t>
    </rPh>
    <rPh sb="3" eb="4">
      <t>ササ</t>
    </rPh>
    <rPh sb="4" eb="5">
      <t>タモツ</t>
    </rPh>
    <phoneticPr fontId="2"/>
  </si>
  <si>
    <t>橋梁下部</t>
    <rPh sb="0" eb="2">
      <t>キョウリョウ</t>
    </rPh>
    <rPh sb="2" eb="4">
      <t>カブ</t>
    </rPh>
    <phoneticPr fontId="2"/>
  </si>
  <si>
    <t>と･土</t>
    <rPh sb="2" eb="3">
      <t>ド</t>
    </rPh>
    <phoneticPr fontId="2"/>
  </si>
  <si>
    <t>Ｈ２７．６．１５</t>
    <phoneticPr fontId="2"/>
  </si>
  <si>
    <t>知事、一般</t>
    <rPh sb="0" eb="2">
      <t>チジ</t>
    </rPh>
    <rPh sb="3" eb="5">
      <t>イッパン</t>
    </rPh>
    <phoneticPr fontId="2"/>
  </si>
  <si>
    <t>○○組</t>
    <rPh sb="2" eb="3">
      <t>グミ</t>
    </rPh>
    <phoneticPr fontId="2"/>
  </si>
  <si>
    <t>2次</t>
    <rPh sb="1" eb="2">
      <t>ジ</t>
    </rPh>
    <phoneticPr fontId="2"/>
  </si>
  <si>
    <t>H○．○．○</t>
    <phoneticPr fontId="2"/>
  </si>
  <si>
    <t>2-2</t>
    <phoneticPr fontId="2"/>
  </si>
  <si>
    <t>H○.○.○</t>
    <phoneticPr fontId="2"/>
  </si>
  <si>
    <t>３日</t>
    <rPh sb="1" eb="2">
      <t>ニチ</t>
    </rPh>
    <phoneticPr fontId="2"/>
  </si>
  <si>
    <t>労務＋機械</t>
    <rPh sb="0" eb="2">
      <t>ロウム</t>
    </rPh>
    <rPh sb="3" eb="5">
      <t>キカイ</t>
    </rPh>
    <phoneticPr fontId="2"/>
  </si>
  <si>
    <t>H○.○.○（○）</t>
    <phoneticPr fontId="2"/>
  </si>
  <si>
    <t>×</t>
    <phoneticPr fontId="2"/>
  </si>
  <si>
    <t>○○○○</t>
    <phoneticPr fontId="2"/>
  </si>
  <si>
    <t>鉄筋組立
（クレーン工事）</t>
    <rPh sb="0" eb="2">
      <t>テッキン</t>
    </rPh>
    <rPh sb="2" eb="4">
      <t>クミタテ</t>
    </rPh>
    <rPh sb="10" eb="12">
      <t>コウジ</t>
    </rPh>
    <phoneticPr fontId="2"/>
  </si>
  <si>
    <t>と･土、鉄筋</t>
    <rPh sb="2" eb="3">
      <t>ド</t>
    </rPh>
    <rPh sb="4" eb="6">
      <t>テッキン</t>
    </rPh>
    <phoneticPr fontId="2"/>
  </si>
  <si>
    <t>Ｈ２６．６．１０</t>
    <phoneticPr fontId="2"/>
  </si>
  <si>
    <t>○○ｸﾚｰﾝ</t>
    <phoneticPr fontId="2"/>
  </si>
  <si>
    <t>3次</t>
    <rPh sb="1" eb="2">
      <t>ジ</t>
    </rPh>
    <phoneticPr fontId="2"/>
  </si>
  <si>
    <t>2-1-1</t>
    <phoneticPr fontId="2"/>
  </si>
  <si>
    <t>○</t>
    <phoneticPr fontId="2"/>
  </si>
  <si>
    <t>一級鉄筋技能士</t>
    <rPh sb="0" eb="2">
      <t>イッキュウ</t>
    </rPh>
    <rPh sb="2" eb="4">
      <t>テッキン</t>
    </rPh>
    <rPh sb="4" eb="7">
      <t>ギノウシ</t>
    </rPh>
    <phoneticPr fontId="2"/>
  </si>
  <si>
    <t>労務</t>
    <rPh sb="0" eb="2">
      <t>ロウム</t>
    </rPh>
    <phoneticPr fontId="2"/>
  </si>
  <si>
    <t>H○.○.○</t>
    <phoneticPr fontId="2"/>
  </si>
  <si>
    <t>中退共</t>
    <rPh sb="0" eb="1">
      <t>チュウ</t>
    </rPh>
    <rPh sb="1" eb="2">
      <t>タイ</t>
    </rPh>
    <rPh sb="2" eb="3">
      <t>トモ</t>
    </rPh>
    <phoneticPr fontId="2"/>
  </si>
  <si>
    <t>専任</t>
    <rPh sb="0" eb="2">
      <t>センニン</t>
    </rPh>
    <phoneticPr fontId="2"/>
  </si>
  <si>
    <t>○○○○</t>
    <phoneticPr fontId="2"/>
  </si>
  <si>
    <t>鉄筋組立
（加工・組立）</t>
    <rPh sb="0" eb="2">
      <t>テッキン</t>
    </rPh>
    <rPh sb="2" eb="4">
      <t>クミタテ</t>
    </rPh>
    <rPh sb="6" eb="8">
      <t>カコウ</t>
    </rPh>
    <rPh sb="9" eb="11">
      <t>クミタテ</t>
    </rPh>
    <phoneticPr fontId="2"/>
  </si>
  <si>
    <t>Ｈ２６．５．１０</t>
    <phoneticPr fontId="2"/>
  </si>
  <si>
    <t>○○鉄筋</t>
    <rPh sb="2" eb="4">
      <t>テッキン</t>
    </rPh>
    <phoneticPr fontId="2"/>
  </si>
  <si>
    <t>H○．○．○</t>
    <phoneticPr fontId="2"/>
  </si>
  <si>
    <t>○</t>
    <phoneticPr fontId="2"/>
  </si>
  <si>
    <t>Ｈ２６．５．１０</t>
    <phoneticPr fontId="2"/>
  </si>
  <si>
    <t>2-1</t>
    <phoneticPr fontId="2"/>
  </si>
  <si>
    <t>一土施</t>
    <rPh sb="0" eb="1">
      <t>イチ</t>
    </rPh>
    <rPh sb="1" eb="2">
      <t>ド</t>
    </rPh>
    <rPh sb="2" eb="3">
      <t>セ</t>
    </rPh>
    <phoneticPr fontId="2"/>
  </si>
  <si>
    <t>作業土工、
型枠、
コンクリート</t>
    <rPh sb="0" eb="2">
      <t>サギョウ</t>
    </rPh>
    <rPh sb="2" eb="4">
      <t>ドコウ</t>
    </rPh>
    <rPh sb="6" eb="8">
      <t>カタワク</t>
    </rPh>
    <phoneticPr fontId="2"/>
  </si>
  <si>
    <t>と･土、大</t>
    <rPh sb="2" eb="3">
      <t>ド</t>
    </rPh>
    <rPh sb="4" eb="5">
      <t>ダイ</t>
    </rPh>
    <phoneticPr fontId="2"/>
  </si>
  <si>
    <t>Ｈ２５．８．２３</t>
    <phoneticPr fontId="2"/>
  </si>
  <si>
    <t>大臣、一般</t>
    <rPh sb="0" eb="2">
      <t>ダイジン</t>
    </rPh>
    <rPh sb="3" eb="5">
      <t>イッパン</t>
    </rPh>
    <phoneticPr fontId="2"/>
  </si>
  <si>
    <t>1次</t>
    <rPh sb="1" eb="2">
      <t>ジ</t>
    </rPh>
    <phoneticPr fontId="2"/>
  </si>
  <si>
    <t>二土施（土木）</t>
    <rPh sb="0" eb="1">
      <t>ニ</t>
    </rPh>
    <rPh sb="1" eb="2">
      <t>ツチ</t>
    </rPh>
    <rPh sb="2" eb="3">
      <t>シ</t>
    </rPh>
    <rPh sb="4" eb="6">
      <t>ドボク</t>
    </rPh>
    <phoneticPr fontId="2"/>
  </si>
  <si>
    <t>H○.○.○（○）</t>
    <phoneticPr fontId="2"/>
  </si>
  <si>
    <t>○○○○</t>
    <phoneticPr fontId="2"/>
  </si>
  <si>
    <t>掘削工・土運搬</t>
    <rPh sb="0" eb="2">
      <t>クッサク</t>
    </rPh>
    <rPh sb="2" eb="3">
      <t>コウ</t>
    </rPh>
    <rPh sb="4" eb="5">
      <t>ド</t>
    </rPh>
    <rPh sb="5" eb="7">
      <t>ウンパン</t>
    </rPh>
    <phoneticPr fontId="2"/>
  </si>
  <si>
    <t>土工</t>
    <rPh sb="0" eb="2">
      <t>ドコウ</t>
    </rPh>
    <phoneticPr fontId="2"/>
  </si>
  <si>
    <t>Ｈ２５．２．１０</t>
    <phoneticPr fontId="2"/>
  </si>
  <si>
    <t>○○建設</t>
    <rPh sb="2" eb="4">
      <t>ケンセツ</t>
    </rPh>
    <phoneticPr fontId="2"/>
  </si>
  <si>
    <t>H○．○．○</t>
    <phoneticPr fontId="2"/>
  </si>
  <si>
    <t>H○.○.○</t>
    <phoneticPr fontId="2"/>
  </si>
  <si>
    <t>土木、建築、大、
と･土</t>
    <rPh sb="0" eb="2">
      <t>ドボク</t>
    </rPh>
    <rPh sb="3" eb="5">
      <t>ケンチク</t>
    </rPh>
    <rPh sb="6" eb="7">
      <t>ダイ</t>
    </rPh>
    <rPh sb="11" eb="12">
      <t>ツチ</t>
    </rPh>
    <phoneticPr fontId="2"/>
  </si>
  <si>
    <t>Ｈ２４．１０．１６</t>
    <phoneticPr fontId="2"/>
  </si>
  <si>
    <t>大臣、特定</t>
    <rPh sb="0" eb="2">
      <t>ダイジン</t>
    </rPh>
    <rPh sb="3" eb="5">
      <t>トクテイ</t>
    </rPh>
    <phoneticPr fontId="2"/>
  </si>
  <si>
    <t>○○建設㈱</t>
    <rPh sb="2" eb="4">
      <t>ケンセツ</t>
    </rPh>
    <phoneticPr fontId="2"/>
  </si>
  <si>
    <t>請負
比率
(％)</t>
    <rPh sb="0" eb="2">
      <t>ウケオイ</t>
    </rPh>
    <rPh sb="3" eb="5">
      <t>ヒリツ</t>
    </rPh>
    <phoneticPr fontId="2"/>
  </si>
  <si>
    <t>工事内容</t>
    <phoneticPr fontId="2"/>
  </si>
  <si>
    <t>Ｎｏ．</t>
    <phoneticPr fontId="2"/>
  </si>
  <si>
    <t>施工体制台帳（写し）等の提出</t>
    <rPh sb="4" eb="6">
      <t>ダイチョウ</t>
    </rPh>
    <rPh sb="7" eb="8">
      <t>ウツ</t>
    </rPh>
    <rPh sb="10" eb="11">
      <t>トウ</t>
    </rPh>
    <rPh sb="12" eb="14">
      <t>テイシュツ</t>
    </rPh>
    <phoneticPr fontId="2"/>
  </si>
  <si>
    <t>施工体制確認一覧表の書式の追加</t>
    <rPh sb="10" eb="12">
      <t>ショシキ</t>
    </rPh>
    <rPh sb="13" eb="15">
      <t>ツイカ</t>
    </rPh>
    <phoneticPr fontId="2"/>
  </si>
  <si>
    <t>施工体制台帳（写し）等の提出</t>
    <rPh sb="0" eb="2">
      <t>セコウ</t>
    </rPh>
    <rPh sb="2" eb="4">
      <t>タイセイ</t>
    </rPh>
    <rPh sb="4" eb="6">
      <t>ダイチョウ</t>
    </rPh>
    <rPh sb="7" eb="8">
      <t>ウツ</t>
    </rPh>
    <rPh sb="10" eb="11">
      <t>トウ</t>
    </rPh>
    <rPh sb="12" eb="14">
      <t>テイシュツ</t>
    </rPh>
    <phoneticPr fontId="2"/>
  </si>
  <si>
    <t>協議書</t>
    <rPh sb="0" eb="3">
      <t>キョウギショ</t>
    </rPh>
    <phoneticPr fontId="2"/>
  </si>
  <si>
    <t>　工事請負契約基準第５１の規定により下記内容について、協議を行います。　</t>
    <rPh sb="1" eb="3">
      <t>コウジ</t>
    </rPh>
    <rPh sb="3" eb="5">
      <t>ウケオイ</t>
    </rPh>
    <rPh sb="7" eb="9">
      <t>キジュン</t>
    </rPh>
    <rPh sb="13" eb="15">
      <t>キテイ</t>
    </rPh>
    <rPh sb="20" eb="22">
      <t>ナイヨウ</t>
    </rPh>
    <rPh sb="27" eb="29">
      <t>キョウギ</t>
    </rPh>
    <rPh sb="30" eb="31">
      <t>オコナ</t>
    </rPh>
    <phoneticPr fontId="24"/>
  </si>
  <si>
    <t>工期の変更について</t>
    <rPh sb="0" eb="2">
      <t>コウキ</t>
    </rPh>
    <rPh sb="3" eb="5">
      <t>ヘンコウ</t>
    </rPh>
    <phoneticPr fontId="2"/>
  </si>
  <si>
    <t>協議承諾書</t>
    <rPh sb="0" eb="2">
      <t>キョウギ</t>
    </rPh>
    <rPh sb="2" eb="4">
      <t>ショウダク</t>
    </rPh>
    <rPh sb="4" eb="5">
      <t>ショ</t>
    </rPh>
    <phoneticPr fontId="2"/>
  </si>
  <si>
    <t>協 議 内 容</t>
    <rPh sb="0" eb="1">
      <t>キョウ</t>
    </rPh>
    <rPh sb="2" eb="3">
      <t>ギ</t>
    </rPh>
    <rPh sb="4" eb="5">
      <t>ナイ</t>
    </rPh>
    <rPh sb="6" eb="7">
      <t>カタチ</t>
    </rPh>
    <phoneticPr fontId="24"/>
  </si>
  <si>
    <t>協 議 理 由</t>
    <rPh sb="0" eb="1">
      <t>キョウ</t>
    </rPh>
    <rPh sb="2" eb="3">
      <t>ギ</t>
    </rPh>
    <rPh sb="4" eb="5">
      <t>リ</t>
    </rPh>
    <rPh sb="6" eb="7">
      <t>ヨシ</t>
    </rPh>
    <phoneticPr fontId="2"/>
  </si>
  <si>
    <t>変　更　前
工　　  　期</t>
    <rPh sb="0" eb="1">
      <t>ヘン</t>
    </rPh>
    <rPh sb="2" eb="3">
      <t>サラ</t>
    </rPh>
    <rPh sb="4" eb="5">
      <t>ゼン</t>
    </rPh>
    <phoneticPr fontId="2"/>
  </si>
  <si>
    <t>変　更　後
工　　 　 期</t>
    <rPh sb="0" eb="1">
      <t>ヘン</t>
    </rPh>
    <rPh sb="2" eb="3">
      <t>サラ</t>
    </rPh>
    <rPh sb="4" eb="5">
      <t>アト</t>
    </rPh>
    <rPh sb="6" eb="7">
      <t>コウ</t>
    </rPh>
    <rPh sb="12" eb="13">
      <t>キ</t>
    </rPh>
    <phoneticPr fontId="2"/>
  </si>
  <si>
    <t>３．請負代金</t>
    <rPh sb="2" eb="4">
      <t>ウケオイ</t>
    </rPh>
    <rPh sb="4" eb="6">
      <t>ダイキン</t>
    </rPh>
    <phoneticPr fontId="2"/>
  </si>
  <si>
    <t>４．増額金額</t>
    <rPh sb="2" eb="4">
      <t>ゾウガク</t>
    </rPh>
    <rPh sb="4" eb="6">
      <t>キンガク</t>
    </rPh>
    <phoneticPr fontId="2"/>
  </si>
  <si>
    <t>金 １０８，０００円也</t>
    <phoneticPr fontId="2"/>
  </si>
  <si>
    <t>（消費税含む）</t>
    <rPh sb="1" eb="4">
      <t>ショウヒゼイ</t>
    </rPh>
    <rPh sb="4" eb="5">
      <t>フク</t>
    </rPh>
    <phoneticPr fontId="2"/>
  </si>
  <si>
    <t>別途発注するとしていた関連工事の一つである建築工事の契約遅延に伴い本工事の工期変更を行う。</t>
    <rPh sb="0" eb="2">
      <t>ベット</t>
    </rPh>
    <rPh sb="2" eb="4">
      <t>ハッチュウ</t>
    </rPh>
    <rPh sb="11" eb="13">
      <t>カンレン</t>
    </rPh>
    <rPh sb="13" eb="15">
      <t>コウジ</t>
    </rPh>
    <rPh sb="16" eb="17">
      <t>ヒト</t>
    </rPh>
    <rPh sb="21" eb="23">
      <t>ケンチク</t>
    </rPh>
    <rPh sb="23" eb="25">
      <t>コウジ</t>
    </rPh>
    <rPh sb="26" eb="28">
      <t>ケイヤク</t>
    </rPh>
    <rPh sb="28" eb="30">
      <t>チエン</t>
    </rPh>
    <rPh sb="31" eb="32">
      <t>トモナ</t>
    </rPh>
    <rPh sb="33" eb="34">
      <t>ホン</t>
    </rPh>
    <rPh sb="34" eb="36">
      <t>コウジ</t>
    </rPh>
    <rPh sb="37" eb="39">
      <t>コウキ</t>
    </rPh>
    <rPh sb="39" eb="41">
      <t>ヘンコウ</t>
    </rPh>
    <rPh sb="42" eb="43">
      <t>オコナ</t>
    </rPh>
    <phoneticPr fontId="2"/>
  </si>
  <si>
    <t>協議内容の承諾に伴い請負代金の変更が必要な場合は、併せて協議を行うものとします。</t>
    <rPh sb="0" eb="2">
      <t>キョウギ</t>
    </rPh>
    <rPh sb="2" eb="4">
      <t>ナイヨウ</t>
    </rPh>
    <rPh sb="5" eb="7">
      <t>ショウダク</t>
    </rPh>
    <rPh sb="8" eb="9">
      <t>トモナ</t>
    </rPh>
    <rPh sb="10" eb="12">
      <t>ウケオイ</t>
    </rPh>
    <rPh sb="12" eb="14">
      <t>ダイキン</t>
    </rPh>
    <rPh sb="15" eb="17">
      <t>ヘンコウ</t>
    </rPh>
    <rPh sb="18" eb="20">
      <t>ヒツヨウ</t>
    </rPh>
    <rPh sb="21" eb="23">
      <t>バアイ</t>
    </rPh>
    <rPh sb="25" eb="26">
      <t>アワ</t>
    </rPh>
    <rPh sb="28" eb="30">
      <t>キョウギ</t>
    </rPh>
    <rPh sb="31" eb="32">
      <t>オコナ</t>
    </rPh>
    <phoneticPr fontId="2"/>
  </si>
  <si>
    <t>　なお、請負代金の変更について下記の通り増額を申し上げます。</t>
    <rPh sb="4" eb="6">
      <t>ウケオイ</t>
    </rPh>
    <rPh sb="6" eb="8">
      <t>ダイキン</t>
    </rPh>
    <rPh sb="9" eb="11">
      <t>ヘンコウ</t>
    </rPh>
    <rPh sb="15" eb="17">
      <t>カキ</t>
    </rPh>
    <rPh sb="18" eb="19">
      <t>トオ</t>
    </rPh>
    <rPh sb="20" eb="22">
      <t>ゾウガク</t>
    </rPh>
    <rPh sb="23" eb="24">
      <t>モウ</t>
    </rPh>
    <rPh sb="25" eb="26">
      <t>ア</t>
    </rPh>
    <phoneticPr fontId="2"/>
  </si>
  <si>
    <t>協議完了通知書</t>
    <rPh sb="0" eb="2">
      <t>キョウギ</t>
    </rPh>
    <rPh sb="2" eb="4">
      <t>カンリョウ</t>
    </rPh>
    <rPh sb="4" eb="7">
      <t>ツウチショ</t>
    </rPh>
    <phoneticPr fontId="2"/>
  </si>
  <si>
    <t>３．協議内容</t>
    <rPh sb="2" eb="4">
      <t>キョウギ</t>
    </rPh>
    <rPh sb="4" eb="6">
      <t>ナイヨウ</t>
    </rPh>
    <phoneticPr fontId="2"/>
  </si>
  <si>
    <t>　１）工期の変更</t>
    <rPh sb="3" eb="5">
      <t>コウキ</t>
    </rPh>
    <rPh sb="6" eb="8">
      <t>ヘンコウ</t>
    </rPh>
    <phoneticPr fontId="2"/>
  </si>
  <si>
    <t>　　</t>
    <phoneticPr fontId="2"/>
  </si>
  <si>
    <t>変更前工期</t>
    <rPh sb="0" eb="1">
      <t>ヘン</t>
    </rPh>
    <rPh sb="1" eb="2">
      <t>サラ</t>
    </rPh>
    <rPh sb="2" eb="3">
      <t>ゼン</t>
    </rPh>
    <phoneticPr fontId="2"/>
  </si>
  <si>
    <t>変更後工期</t>
    <rPh sb="0" eb="1">
      <t>ヘン</t>
    </rPh>
    <rPh sb="1" eb="2">
      <t>サラ</t>
    </rPh>
    <rPh sb="2" eb="3">
      <t>ゴ</t>
    </rPh>
    <phoneticPr fontId="2"/>
  </si>
  <si>
    <t>変更前請負金額</t>
    <rPh sb="0" eb="3">
      <t>ヘンコウマエ</t>
    </rPh>
    <rPh sb="3" eb="5">
      <t>ウケオイ</t>
    </rPh>
    <rPh sb="5" eb="7">
      <t>キンガク</t>
    </rPh>
    <phoneticPr fontId="2"/>
  </si>
  <si>
    <t>変更後請負金額</t>
    <rPh sb="0" eb="3">
      <t>ヘンコウゴ</t>
    </rPh>
    <rPh sb="3" eb="5">
      <t>ウケオイ</t>
    </rPh>
    <rPh sb="5" eb="7">
      <t>キンガク</t>
    </rPh>
    <phoneticPr fontId="2"/>
  </si>
  <si>
    <t>（消費税含む）</t>
    <rPh sb="1" eb="4">
      <t>ショウヒゼイ</t>
    </rPh>
    <rPh sb="4" eb="5">
      <t>フク</t>
    </rPh>
    <phoneticPr fontId="2"/>
  </si>
  <si>
    <t>以上</t>
    <rPh sb="0" eb="2">
      <t>イジョウ</t>
    </rPh>
    <phoneticPr fontId="2"/>
  </si>
  <si>
    <t xml:space="preserve"> 受　注　者</t>
    <rPh sb="1" eb="2">
      <t>ジュ</t>
    </rPh>
    <rPh sb="3" eb="4">
      <t>チュウ</t>
    </rPh>
    <phoneticPr fontId="2"/>
  </si>
  <si>
    <t>工　 事　 名</t>
    <rPh sb="0" eb="1">
      <t>コウ</t>
    </rPh>
    <rPh sb="3" eb="4">
      <t>コト</t>
    </rPh>
    <rPh sb="6" eb="7">
      <t>メイ</t>
    </rPh>
    <phoneticPr fontId="24"/>
  </si>
  <si>
    <t>平成２８年 １１月１５日</t>
  </si>
  <si>
    <t>平成２８年 １１月１５日</t>
    <phoneticPr fontId="2"/>
  </si>
  <si>
    <t>金 ４０，５００，０００円也</t>
    <phoneticPr fontId="2"/>
  </si>
  <si>
    <t>金 ４０，１０８，０００円也</t>
    <phoneticPr fontId="2"/>
  </si>
  <si>
    <t>熊本高専（須屋）３号棟改修電気設備工事</t>
    <phoneticPr fontId="2"/>
  </si>
  <si>
    <t>平成２８年 １１月１４日</t>
    <phoneticPr fontId="2"/>
  </si>
  <si>
    <t>　２）請負金額の変更</t>
    <rPh sb="3" eb="5">
      <t>ウケオイ</t>
    </rPh>
    <rPh sb="5" eb="7">
      <t>キンガク</t>
    </rPh>
    <rPh sb="8" eb="10">
      <t>ヘンコウ</t>
    </rPh>
    <phoneticPr fontId="2"/>
  </si>
  <si>
    <t>　行うものとします。</t>
    <phoneticPr fontId="2"/>
  </si>
  <si>
    <t>平成２９年 　３月３１日</t>
    <phoneticPr fontId="2"/>
  </si>
  <si>
    <t>平成２９年 　３月２４日</t>
    <phoneticPr fontId="2"/>
  </si>
  <si>
    <t>平成２９年 　３月２４日</t>
    <phoneticPr fontId="2"/>
  </si>
  <si>
    <t>平成２９年 　３月３１日</t>
    <phoneticPr fontId="2"/>
  </si>
  <si>
    <t>協議書</t>
    <rPh sb="0" eb="3">
      <t>キョウギショ</t>
    </rPh>
    <phoneticPr fontId="2"/>
  </si>
  <si>
    <t>協議書を試作</t>
    <rPh sb="0" eb="3">
      <t>キョウギショ</t>
    </rPh>
    <rPh sb="4" eb="6">
      <t>シサク</t>
    </rPh>
    <phoneticPr fontId="2"/>
  </si>
  <si>
    <t>通知者が検査職員となっていることについて、メモ書きを追加。</t>
    <rPh sb="0" eb="2">
      <t>ツウチ</t>
    </rPh>
    <rPh sb="2" eb="3">
      <t>シャ</t>
    </rPh>
    <rPh sb="4" eb="6">
      <t>ケンサ</t>
    </rPh>
    <rPh sb="6" eb="8">
      <t>ショクイン</t>
    </rPh>
    <rPh sb="23" eb="24">
      <t>ガ</t>
    </rPh>
    <rPh sb="26" eb="28">
      <t>ツイカ</t>
    </rPh>
    <phoneticPr fontId="2"/>
  </si>
  <si>
    <t>発注者３</t>
    <rPh sb="0" eb="3">
      <t>ハッチュウシャ</t>
    </rPh>
    <phoneticPr fontId="2"/>
  </si>
  <si>
    <t>－</t>
    <phoneticPr fontId="2"/>
  </si>
  <si>
    <t>－</t>
    <phoneticPr fontId="2"/>
  </si>
  <si>
    <t xml:space="preserve"> ○○工業高専校舎改修工事の監督職員通知を平成　年　月　日付にて行いましたが、下記のとおり監督職員を変更しますので工事請負契約基準第９第１項に基づき通知します。</t>
    <rPh sb="14" eb="16">
      <t>カントク</t>
    </rPh>
    <rPh sb="16" eb="18">
      <t>ショクイン</t>
    </rPh>
    <rPh sb="18" eb="20">
      <t>ツウチ</t>
    </rPh>
    <rPh sb="32" eb="33">
      <t>オコナ</t>
    </rPh>
    <rPh sb="39" eb="41">
      <t>カキ</t>
    </rPh>
    <rPh sb="50" eb="52">
      <t>ヘンコウ</t>
    </rPh>
    <phoneticPr fontId="2"/>
  </si>
  <si>
    <t>監督職員通知書（変更）</t>
    <rPh sb="8" eb="10">
      <t>ヘンコウ</t>
    </rPh>
    <phoneticPr fontId="2"/>
  </si>
  <si>
    <t>3-３’
(発注者)</t>
    <rPh sb="6" eb="9">
      <t>ハッチュウシャ</t>
    </rPh>
    <phoneticPr fontId="2"/>
  </si>
  <si>
    <t>監督職員通知書（変更）</t>
    <rPh sb="0" eb="2">
      <t>カントク</t>
    </rPh>
    <rPh sb="2" eb="4">
      <t>ショクイン</t>
    </rPh>
    <rPh sb="4" eb="7">
      <t>ツウチショ</t>
    </rPh>
    <rPh sb="8" eb="10">
      <t>ヘンコウ</t>
    </rPh>
    <phoneticPr fontId="2"/>
  </si>
  <si>
    <t>任意書式</t>
    <rPh sb="0" eb="2">
      <t>ニンイ</t>
    </rPh>
    <rPh sb="2" eb="4">
      <t>ショシキ</t>
    </rPh>
    <phoneticPr fontId="2"/>
  </si>
  <si>
    <t>監督職員通知書（変更）</t>
    <rPh sb="0" eb="2">
      <t>カントク</t>
    </rPh>
    <rPh sb="2" eb="4">
      <t>ショクイン</t>
    </rPh>
    <rPh sb="4" eb="6">
      <t>ツウチ</t>
    </rPh>
    <rPh sb="6" eb="7">
      <t>ショ</t>
    </rPh>
    <rPh sb="8" eb="10">
      <t>ヘンコウ</t>
    </rPh>
    <phoneticPr fontId="2"/>
  </si>
  <si>
    <t>変更通知用の書式を追加。担当を新旧載せるか検討したが、文面に変更する旨のみの記載とした。</t>
    <rPh sb="0" eb="2">
      <t>ヘンコウ</t>
    </rPh>
    <rPh sb="2" eb="5">
      <t>ツウチヨウ</t>
    </rPh>
    <rPh sb="6" eb="8">
      <t>ショシキ</t>
    </rPh>
    <rPh sb="9" eb="11">
      <t>ツイカ</t>
    </rPh>
    <rPh sb="12" eb="14">
      <t>タントウ</t>
    </rPh>
    <rPh sb="15" eb="17">
      <t>シンキュウ</t>
    </rPh>
    <rPh sb="17" eb="18">
      <t>ノ</t>
    </rPh>
    <rPh sb="21" eb="23">
      <t>ケントウ</t>
    </rPh>
    <rPh sb="27" eb="29">
      <t>ブンメン</t>
    </rPh>
    <rPh sb="30" eb="32">
      <t>ヘンコウ</t>
    </rPh>
    <rPh sb="34" eb="35">
      <t>ムネ</t>
    </rPh>
    <rPh sb="38" eb="40">
      <t>キサイ</t>
    </rPh>
    <phoneticPr fontId="2"/>
  </si>
  <si>
    <t>　技術検査職員</t>
    <rPh sb="1" eb="3">
      <t>ギジュツ</t>
    </rPh>
    <rPh sb="3" eb="5">
      <t>ケンサ</t>
    </rPh>
    <rPh sb="5" eb="7">
      <t>ショクイン</t>
    </rPh>
    <phoneticPr fontId="2"/>
  </si>
  <si>
    <t>検査実施者</t>
    <rPh sb="0" eb="2">
      <t>ケンサ</t>
    </rPh>
    <rPh sb="2" eb="4">
      <t>ジッシ</t>
    </rPh>
    <rPh sb="4" eb="5">
      <t>シャ</t>
    </rPh>
    <phoneticPr fontId="2"/>
  </si>
  <si>
    <t>主任監督職員</t>
    <rPh sb="0" eb="2">
      <t>シュニン</t>
    </rPh>
    <rPh sb="2" eb="4">
      <t>カントク</t>
    </rPh>
    <rPh sb="4" eb="6">
      <t>ショクイン</t>
    </rPh>
    <phoneticPr fontId="38"/>
  </si>
  <si>
    <t>工事用電力保安責任者通知書</t>
    <rPh sb="0" eb="3">
      <t>コウジヨウ</t>
    </rPh>
    <rPh sb="3" eb="5">
      <t>デンリョク</t>
    </rPh>
    <rPh sb="5" eb="7">
      <t>ホアン</t>
    </rPh>
    <rPh sb="7" eb="10">
      <t>セキニンシャ</t>
    </rPh>
    <rPh sb="10" eb="13">
      <t>ツウチショ</t>
    </rPh>
    <phoneticPr fontId="2"/>
  </si>
  <si>
    <t>通知先を契約担当役から主任監督職員へ修正。</t>
    <rPh sb="0" eb="3">
      <t>ツウチサキ</t>
    </rPh>
    <rPh sb="4" eb="6">
      <t>ケイヤク</t>
    </rPh>
    <rPh sb="6" eb="8">
      <t>タントウ</t>
    </rPh>
    <rPh sb="8" eb="9">
      <t>ヤク</t>
    </rPh>
    <rPh sb="11" eb="13">
      <t>シュニン</t>
    </rPh>
    <rPh sb="13" eb="15">
      <t>カントク</t>
    </rPh>
    <rPh sb="15" eb="17">
      <t>ショクイン</t>
    </rPh>
    <rPh sb="18" eb="20">
      <t>シュウセイ</t>
    </rPh>
    <phoneticPr fontId="2"/>
  </si>
  <si>
    <t>通知します。</t>
    <phoneticPr fontId="24"/>
  </si>
  <si>
    <t>完成検査日記載欄がエラーになっていたので修正(名前参照)</t>
    <rPh sb="0" eb="2">
      <t>カンセイ</t>
    </rPh>
    <rPh sb="2" eb="5">
      <t>ケンサビ</t>
    </rPh>
    <rPh sb="5" eb="7">
      <t>キサイ</t>
    </rPh>
    <rPh sb="7" eb="8">
      <t>ラン</t>
    </rPh>
    <rPh sb="20" eb="22">
      <t>シュウセイ</t>
    </rPh>
    <rPh sb="23" eb="25">
      <t>ナマエ</t>
    </rPh>
    <rPh sb="25" eb="27">
      <t>サンショウ</t>
    </rPh>
    <phoneticPr fontId="2"/>
  </si>
  <si>
    <t>完成日について入力シートからのリンクを修正(名前参照)</t>
    <rPh sb="0" eb="2">
      <t>カンセイ</t>
    </rPh>
    <rPh sb="2" eb="3">
      <t>ビ</t>
    </rPh>
    <rPh sb="7" eb="9">
      <t>ニュウリョク</t>
    </rPh>
    <rPh sb="19" eb="21">
      <t>シュウセイ</t>
    </rPh>
    <rPh sb="22" eb="24">
      <t>ナマエ</t>
    </rPh>
    <rPh sb="24" eb="26">
      <t>サンショウ</t>
    </rPh>
    <phoneticPr fontId="2"/>
  </si>
  <si>
    <r>
      <t>←検査した日</t>
    </r>
    <r>
      <rPr>
        <sz val="8"/>
        <rFont val="ＭＳ Ｐゴシック"/>
        <family val="3"/>
        <charset val="128"/>
      </rPr>
      <t>（通知日を含み土日を入れて14日以内厳守）</t>
    </r>
    <rPh sb="1" eb="3">
      <t>ケンサ</t>
    </rPh>
    <rPh sb="5" eb="6">
      <t>ヒ</t>
    </rPh>
    <rPh sb="7" eb="10">
      <t>ツウチビ</t>
    </rPh>
    <rPh sb="11" eb="12">
      <t>フク</t>
    </rPh>
    <rPh sb="13" eb="15">
      <t>ドニチ</t>
    </rPh>
    <rPh sb="16" eb="17">
      <t>イ</t>
    </rPh>
    <rPh sb="21" eb="24">
      <t>ニチイナイ</t>
    </rPh>
    <rPh sb="24" eb="26">
      <t>ゲンシュ</t>
    </rPh>
    <phoneticPr fontId="2"/>
  </si>
  <si>
    <t>契約担当役 事務部長 ○○　○○</t>
    <rPh sb="0" eb="2">
      <t>ケイヤク</t>
    </rPh>
    <rPh sb="2" eb="5">
      <t>タントウヤク</t>
    </rPh>
    <rPh sb="6" eb="10">
      <t>ジムブチョウ</t>
    </rPh>
    <phoneticPr fontId="2"/>
  </si>
  <si>
    <t>発　注　者</t>
    <rPh sb="0" eb="1">
      <t>ハツ</t>
    </rPh>
    <rPh sb="2" eb="3">
      <t>チュウ</t>
    </rPh>
    <rPh sb="4" eb="5">
      <t>シャ</t>
    </rPh>
    <phoneticPr fontId="2"/>
  </si>
  <si>
    <t>　　　受　注　者</t>
    <rPh sb="3" eb="4">
      <t>ジュ</t>
    </rPh>
    <rPh sb="5" eb="6">
      <t>チュウ</t>
    </rPh>
    <rPh sb="7" eb="8">
      <t>シャ</t>
    </rPh>
    <phoneticPr fontId="2"/>
  </si>
  <si>
    <t>発信者名を契約担当役に変更　通知日についてメモ書き追加</t>
    <rPh sb="0" eb="3">
      <t>ハッシンシャ</t>
    </rPh>
    <rPh sb="3" eb="4">
      <t>メイ</t>
    </rPh>
    <rPh sb="5" eb="10">
      <t>ケイヤクタントウヤク</t>
    </rPh>
    <rPh sb="11" eb="13">
      <t>ヘンコウ</t>
    </rPh>
    <rPh sb="14" eb="17">
      <t>ツウチビ</t>
    </rPh>
    <rPh sb="23" eb="24">
      <t>ガ</t>
    </rPh>
    <rPh sb="25" eb="27">
      <t>ツイカ</t>
    </rPh>
    <phoneticPr fontId="2"/>
  </si>
  <si>
    <t>入力シート</t>
    <rPh sb="0" eb="2">
      <t>ニュウリョク</t>
    </rPh>
    <phoneticPr fontId="2"/>
  </si>
  <si>
    <t>完成検査日入力欄右に補足追加「（通知日を含み土日を入れて14日以内厳守）」</t>
    <rPh sb="0" eb="5">
      <t>カンセイケンサビ</t>
    </rPh>
    <rPh sb="5" eb="8">
      <t>ニュウリョクラン</t>
    </rPh>
    <rPh sb="8" eb="9">
      <t>ミギ</t>
    </rPh>
    <rPh sb="10" eb="14">
      <t>ホソクツイカ</t>
    </rPh>
    <phoneticPr fontId="2"/>
  </si>
  <si>
    <t>入力シート</t>
    <rPh sb="0" eb="2">
      <t>ニュウリョク</t>
    </rPh>
    <phoneticPr fontId="2"/>
  </si>
  <si>
    <t>契約担当役の表記を契約書の発注者名表記体裁に合わせて変更「契約担当役 ○○　○○」→
「契約担当役 事務部長 ○○　○○」</t>
    <rPh sb="0" eb="5">
      <t>ケイヤクタントウヤク</t>
    </rPh>
    <rPh sb="6" eb="8">
      <t>ヒョウキ</t>
    </rPh>
    <rPh sb="9" eb="12">
      <t>ケイヤクショ</t>
    </rPh>
    <rPh sb="13" eb="16">
      <t>ハッチュウシャ</t>
    </rPh>
    <rPh sb="16" eb="17">
      <t>メイ</t>
    </rPh>
    <rPh sb="17" eb="19">
      <t>ヒョウキ</t>
    </rPh>
    <rPh sb="19" eb="21">
      <t>テイサイ</t>
    </rPh>
    <rPh sb="22" eb="23">
      <t>ア</t>
    </rPh>
    <rPh sb="26" eb="28">
      <t>ヘンコウ</t>
    </rPh>
    <phoneticPr fontId="2"/>
  </si>
  <si>
    <t>※技術検査については、平成１９年４月１０日 「技術検査要領の制定について」による。</t>
    <rPh sb="1" eb="5">
      <t>ギジュツケンサ</t>
    </rPh>
    <rPh sb="11" eb="13">
      <t>ヘイセイ</t>
    </rPh>
    <rPh sb="15" eb="16">
      <t>ネン</t>
    </rPh>
    <rPh sb="17" eb="18">
      <t>ガツ</t>
    </rPh>
    <rPh sb="20" eb="21">
      <t>カ</t>
    </rPh>
    <rPh sb="23" eb="25">
      <t>ギジュツ</t>
    </rPh>
    <rPh sb="25" eb="27">
      <t>ケンサ</t>
    </rPh>
    <rPh sb="27" eb="29">
      <t>ヨウリョウ</t>
    </rPh>
    <rPh sb="30" eb="32">
      <t>セイテイ</t>
    </rPh>
    <phoneticPr fontId="2"/>
  </si>
  <si>
    <t>修正日：平成30年5月31日</t>
    <rPh sb="0" eb="3">
      <t>シュウセイビ</t>
    </rPh>
    <rPh sb="4" eb="6">
      <t>ヘイセイ</t>
    </rPh>
    <rPh sb="8" eb="9">
      <t>ネン</t>
    </rPh>
    <rPh sb="10" eb="11">
      <t>ガツ</t>
    </rPh>
    <rPh sb="13" eb="14">
      <t>ニチ</t>
    </rPh>
    <phoneticPr fontId="2"/>
  </si>
  <si>
    <t>　　　整備課で作成しました。</t>
    <rPh sb="3" eb="6">
      <t>セイビカ</t>
    </rPh>
    <rPh sb="7" eb="9">
      <t>サクセイ</t>
    </rPh>
    <phoneticPr fontId="2"/>
  </si>
  <si>
    <t>高専機構本部事務局施設部</t>
    <rPh sb="0" eb="2">
      <t>コウセン</t>
    </rPh>
    <rPh sb="2" eb="4">
      <t>キコウ</t>
    </rPh>
    <rPh sb="4" eb="6">
      <t>ホンブ</t>
    </rPh>
    <rPh sb="6" eb="9">
      <t>ジムキョク</t>
    </rPh>
    <rPh sb="9" eb="12">
      <t>シセツブ</t>
    </rPh>
    <phoneticPr fontId="2"/>
  </si>
  <si>
    <t xml:space="preserve"> 整備課長　 江川　豊</t>
    <rPh sb="1" eb="3">
      <t>セイビ</t>
    </rPh>
    <rPh sb="7" eb="9">
      <t>エガワ</t>
    </rPh>
    <rPh sb="10" eb="11">
      <t>ユタ</t>
    </rPh>
    <phoneticPr fontId="2"/>
  </si>
  <si>
    <t>本部事務局の表記に施設部を追加</t>
    <rPh sb="0" eb="5">
      <t>ホンブジムキョク</t>
    </rPh>
    <rPh sb="6" eb="8">
      <t>ヒョウキ</t>
    </rPh>
    <rPh sb="9" eb="12">
      <t>シセツブ</t>
    </rPh>
    <rPh sb="13" eb="15">
      <t>ツイカ</t>
    </rPh>
    <phoneticPr fontId="2"/>
  </si>
  <si>
    <t>技術検査</t>
    <rPh sb="0" eb="2">
      <t>ギジュツ</t>
    </rPh>
    <rPh sb="2" eb="4">
      <t>ケンサ</t>
    </rPh>
    <phoneticPr fontId="2"/>
  </si>
  <si>
    <t>検査調書</t>
    <rPh sb="0" eb="4">
      <t>ケンサチョウショ</t>
    </rPh>
    <phoneticPr fontId="2"/>
  </si>
  <si>
    <t>※中間技術検査の追記も99行で隠しています。</t>
    <rPh sb="1" eb="7">
      <t>チュウカンギジュツケンサ</t>
    </rPh>
    <rPh sb="8" eb="10">
      <t>ツイキ</t>
    </rPh>
    <rPh sb="13" eb="14">
      <t>ギョウ</t>
    </rPh>
    <rPh sb="15" eb="16">
      <t>カク</t>
    </rPh>
    <phoneticPr fontId="2"/>
  </si>
  <si>
    <t>　 必要に応じて表示下さい。</t>
    <rPh sb="2" eb="4">
      <t>ヒツヨウ</t>
    </rPh>
    <rPh sb="5" eb="6">
      <t>オウ</t>
    </rPh>
    <rPh sb="8" eb="11">
      <t>ヒョウジクダ</t>
    </rPh>
    <phoneticPr fontId="2"/>
  </si>
  <si>
    <t>契約年月日のリンク修正、中間技術検査実施日結果通知をデフォルでは非表示に</t>
    <rPh sb="9" eb="11">
      <t>シュウセイ</t>
    </rPh>
    <rPh sb="12" eb="14">
      <t>チュウカン</t>
    </rPh>
    <rPh sb="14" eb="16">
      <t>ギジュツ</t>
    </rPh>
    <rPh sb="16" eb="18">
      <t>ケンサ</t>
    </rPh>
    <rPh sb="18" eb="21">
      <t>ジッシビ</t>
    </rPh>
    <rPh sb="21" eb="23">
      <t>ケッカ</t>
    </rPh>
    <rPh sb="23" eb="25">
      <t>ツウチ</t>
    </rPh>
    <rPh sb="32" eb="35">
      <t>ヒヒョウジ</t>
    </rPh>
    <phoneticPr fontId="2"/>
  </si>
  <si>
    <t>変更契約日の書式（見た目）を廻りと合わせる修正。</t>
    <rPh sb="0" eb="5">
      <t>ヘンコウケイヤクビ</t>
    </rPh>
    <rPh sb="6" eb="8">
      <t>ショシキ</t>
    </rPh>
    <rPh sb="9" eb="10">
      <t>ミ</t>
    </rPh>
    <rPh sb="11" eb="12">
      <t>メ</t>
    </rPh>
    <rPh sb="14" eb="15">
      <t>マワ</t>
    </rPh>
    <rPh sb="17" eb="18">
      <t>ア</t>
    </rPh>
    <rPh sb="21" eb="23">
      <t>シュウセイ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</si>
</sst>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5" formatCode="&quot;¥&quot;#,##0;&quot;¥&quot;\-#,##0"/>
    <numFmt numFmtId="6" formatCode="&quot;¥&quot;#,##0;[Red]&quot;¥&quot;\-#,##0"/>
    <numFmt numFmtId="176" formatCode="0.0%"/>
    <numFmt numFmtId="177" formatCode="[$-411]ggge&quot;年&quot;m&quot;月&quot;d&quot;日&quot;;@"/>
    <numFmt numFmtId="178" formatCode="&quot;¥&quot;#,##0_);[Red]\(&quot;¥&quot;#,##0\)"/>
    <numFmt numFmtId="179" formatCode="&quot;うち取引に係る消費税及び地方消費税の額&quot;_ &quot;¥&quot;\ #,##0_ \-"/>
    <numFmt numFmtId="180" formatCode="_ &quot;¥&quot;\ #,##0_ \-&quot;（増額）&quot;"/>
    <numFmt numFmtId="181" formatCode="&quot;うち取引に係る消費税及び地方消費税の額&quot;_ &quot;金&quot;\ #,##0_ &quot;円&quot;&quot;也&quot;"/>
    <numFmt numFmtId="182" formatCode="&quot;金&quot;\ _ #,##0_ &quot;円&quot;&quot;也&quot;"/>
    <numFmt numFmtId="183" formatCode="#,##0;\-#,##0;&quot;-&quot;"/>
    <numFmt numFmtId="184" formatCode="#,##0&quot;円&quot;;[Red]\-#,##0&quot;円&quot;"/>
    <numFmt numFmtId="185" formatCode="#,##0&quot;円也&quot;;[Red]\-#,##0&quot;円也&quot;"/>
    <numFmt numFmtId="186" formatCode="m&quot;月&quot;d&quot;日&quot;;@"/>
    <numFmt numFmtId="187" formatCode="0&quot;日&quot;"/>
    <numFmt numFmtId="188" formatCode="[$-411]ge\.m\.d;@"/>
  </numFmts>
  <fonts count="146">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6"/>
      <name val="ＭＳ Ｐゴシック"/>
      <family val="3"/>
      <charset val="128"/>
    </font>
    <font>
      <sz val="9"/>
      <name val="ＭＳ Ｐゴシック"/>
      <family val="3"/>
      <charset val="128"/>
    </font>
    <font>
      <sz val="11"/>
      <name val="明朝"/>
      <family val="1"/>
      <charset val="128"/>
    </font>
    <font>
      <sz val="11"/>
      <color indexed="8"/>
      <name val="ＭＳ 明朝"/>
      <family val="1"/>
      <charset val="128"/>
    </font>
    <font>
      <sz val="16"/>
      <color indexed="8"/>
      <name val="ＭＳ 明朝"/>
      <family val="1"/>
      <charset val="128"/>
    </font>
    <font>
      <sz val="6"/>
      <name val="明朝"/>
      <family val="1"/>
      <charset val="128"/>
    </font>
    <font>
      <sz val="18"/>
      <color indexed="8"/>
      <name val="ＭＳ 明朝"/>
      <family val="1"/>
      <charset val="128"/>
    </font>
    <font>
      <sz val="14"/>
      <color indexed="8"/>
      <name val="ＭＳ 明朝"/>
      <family val="1"/>
      <charset val="128"/>
    </font>
    <font>
      <sz val="12"/>
      <color indexed="8"/>
      <name val="ＭＳ 明朝"/>
      <family val="1"/>
      <charset val="128"/>
    </font>
    <font>
      <sz val="10"/>
      <color indexed="8"/>
      <name val="ＭＳ 明朝"/>
      <family val="1"/>
      <charset val="128"/>
    </font>
    <font>
      <sz val="11"/>
      <name val="ＭＳ 明朝"/>
      <family val="1"/>
      <charset val="128"/>
    </font>
    <font>
      <b/>
      <sz val="16"/>
      <name val="ＭＳ 明朝"/>
      <family val="1"/>
      <charset val="128"/>
    </font>
    <font>
      <sz val="16"/>
      <name val="ＭＳ 明朝"/>
      <family val="1"/>
      <charset val="128"/>
    </font>
    <font>
      <sz val="20"/>
      <name val="ＭＳ 明朝"/>
      <family val="1"/>
      <charset val="128"/>
    </font>
    <font>
      <sz val="11"/>
      <color indexed="8"/>
      <name val="明朝"/>
      <family val="1"/>
      <charset val="128"/>
    </font>
    <font>
      <sz val="11"/>
      <color indexed="8"/>
      <name val="ＭＳ Ｐ明朝"/>
      <family val="1"/>
      <charset val="128"/>
    </font>
    <font>
      <sz val="12"/>
      <name val="ＭＳ Ｐ明朝"/>
      <family val="1"/>
      <charset val="128"/>
    </font>
    <font>
      <sz val="12"/>
      <color indexed="8"/>
      <name val="ＭＳ Ｐ明朝"/>
      <family val="1"/>
      <charset val="128"/>
    </font>
    <font>
      <sz val="14"/>
      <name val="ＭＳ 明朝"/>
      <family val="1"/>
      <charset val="128"/>
    </font>
    <font>
      <sz val="16"/>
      <color indexed="8"/>
      <name val="明朝"/>
      <family val="1"/>
      <charset val="128"/>
    </font>
    <font>
      <sz val="18"/>
      <name val="明朝"/>
      <family val="1"/>
      <charset val="128"/>
    </font>
    <font>
      <sz val="11"/>
      <name val="ＭＳ Ｐ明朝"/>
      <family val="1"/>
      <charset val="128"/>
    </font>
    <font>
      <sz val="14"/>
      <name val="ＭＳ Ｐゴシック"/>
      <family val="3"/>
      <charset val="128"/>
    </font>
    <font>
      <sz val="10.1"/>
      <name val="標準ゴシック"/>
      <family val="3"/>
      <charset val="128"/>
    </font>
    <font>
      <sz val="11"/>
      <color indexed="8"/>
      <name val="標準明朝"/>
      <family val="1"/>
      <charset val="128"/>
    </font>
    <font>
      <sz val="14"/>
      <color indexed="8"/>
      <name val="標準明朝"/>
      <family val="1"/>
      <charset val="128"/>
    </font>
    <font>
      <sz val="11"/>
      <name val="標準明朝"/>
      <family val="1"/>
      <charset val="128"/>
    </font>
    <font>
      <sz val="11"/>
      <color indexed="0"/>
      <name val="標準明朝"/>
      <family val="1"/>
      <charset val="128"/>
    </font>
    <font>
      <sz val="11"/>
      <color indexed="12"/>
      <name val="標準明朝"/>
      <family val="1"/>
      <charset val="128"/>
    </font>
    <font>
      <sz val="12"/>
      <color indexed="81"/>
      <name val="ＭＳ Ｐゴシック"/>
      <family val="3"/>
      <charset val="128"/>
    </font>
    <font>
      <sz val="10.1"/>
      <name val="標準明朝"/>
      <family val="1"/>
      <charset val="128"/>
    </font>
    <font>
      <sz val="11"/>
      <color indexed="0"/>
      <name val="ＭＳ 明朝"/>
      <family val="1"/>
      <charset val="128"/>
    </font>
    <font>
      <sz val="11"/>
      <color indexed="12"/>
      <name val="ＭＳ 明朝"/>
      <family val="1"/>
      <charset val="128"/>
    </font>
    <font>
      <u/>
      <sz val="11"/>
      <name val="ＭＳ 明朝"/>
      <family val="1"/>
      <charset val="128"/>
    </font>
    <font>
      <sz val="10.1"/>
      <color indexed="0"/>
      <name val="標準明朝"/>
      <family val="1"/>
      <charset val="128"/>
    </font>
    <font>
      <sz val="14"/>
      <color indexed="12"/>
      <name val="標準明朝"/>
      <family val="1"/>
      <charset val="128"/>
    </font>
    <font>
      <sz val="14"/>
      <name val="標準明朝"/>
      <family val="1"/>
      <charset val="128"/>
    </font>
    <font>
      <sz val="14"/>
      <color indexed="10"/>
      <name val="ＭＳ Ｐゴシック"/>
      <family val="3"/>
      <charset val="128"/>
    </font>
    <font>
      <sz val="11"/>
      <color indexed="10"/>
      <name val="ＭＳ Ｐゴシック"/>
      <family val="3"/>
      <charset val="128"/>
    </font>
    <font>
      <sz val="11"/>
      <color indexed="14"/>
      <name val="ＭＳ Ｐゴシック"/>
      <family val="3"/>
      <charset val="128"/>
    </font>
    <font>
      <sz val="8"/>
      <name val="ＭＳ Ｐゴシック"/>
      <family val="3"/>
      <charset val="128"/>
    </font>
    <font>
      <sz val="11"/>
      <name val="標準ゴシック"/>
      <family val="3"/>
      <charset val="128"/>
    </font>
    <font>
      <sz val="12"/>
      <name val="標準明朝"/>
      <family val="1"/>
      <charset val="128"/>
    </font>
    <font>
      <sz val="11"/>
      <color indexed="0"/>
      <name val="ＭＳ Ｐ明朝"/>
      <family val="1"/>
      <charset val="128"/>
    </font>
    <font>
      <sz val="14"/>
      <name val="ＭＳ Ｐ明朝"/>
      <family val="1"/>
      <charset val="128"/>
    </font>
    <font>
      <sz val="8"/>
      <name val="ＭＳ 明朝"/>
      <family val="1"/>
      <charset val="128"/>
    </font>
    <font>
      <sz val="14"/>
      <color indexed="8"/>
      <name val="ＭＳ Ｐ明朝"/>
      <family val="1"/>
      <charset val="128"/>
    </font>
    <font>
      <u/>
      <sz val="11"/>
      <color indexed="12"/>
      <name val="ＭＳ Ｐ明朝"/>
      <family val="1"/>
      <charset val="128"/>
    </font>
    <font>
      <sz val="11"/>
      <color indexed="12"/>
      <name val="ＭＳ Ｐ明朝"/>
      <family val="1"/>
      <charset val="128"/>
    </font>
    <font>
      <sz val="10.1"/>
      <name val="ＭＳ Ｐ明朝"/>
      <family val="1"/>
      <charset val="128"/>
    </font>
    <font>
      <sz val="16"/>
      <name val="ＭＳ Ｐ明朝"/>
      <family val="1"/>
      <charset val="128"/>
    </font>
    <font>
      <sz val="8"/>
      <name val="ＭＳ Ｐ明朝"/>
      <family val="1"/>
      <charset val="128"/>
    </font>
    <font>
      <u/>
      <sz val="11"/>
      <name val="ＭＳ Ｐ明朝"/>
      <family val="1"/>
      <charset val="128"/>
    </font>
    <font>
      <sz val="8"/>
      <color indexed="8"/>
      <name val="ＭＳ 明朝"/>
      <family val="1"/>
      <charset val="128"/>
    </font>
    <font>
      <sz val="12"/>
      <name val="HG丸ｺﾞｼｯｸM-PRO"/>
      <family val="3"/>
      <charset val="128"/>
    </font>
    <font>
      <u/>
      <sz val="12"/>
      <color indexed="12"/>
      <name val="HG丸ｺﾞｼｯｸM-PRO"/>
      <family val="3"/>
      <charset val="128"/>
    </font>
    <font>
      <sz val="16"/>
      <name val="HG丸ｺﾞｼｯｸM-PRO"/>
      <family val="3"/>
      <charset val="128"/>
    </font>
    <font>
      <b/>
      <sz val="16"/>
      <color indexed="8"/>
      <name val="明朝"/>
      <family val="1"/>
      <charset val="128"/>
    </font>
    <font>
      <sz val="11"/>
      <color indexed="10"/>
      <name val="明朝"/>
      <family val="1"/>
      <charset val="128"/>
    </font>
    <font>
      <u/>
      <sz val="11"/>
      <color indexed="8"/>
      <name val="明朝"/>
      <family val="3"/>
      <charset val="128"/>
    </font>
    <font>
      <b/>
      <sz val="11"/>
      <color indexed="36"/>
      <name val="明朝"/>
      <family val="1"/>
      <charset val="128"/>
    </font>
    <font>
      <b/>
      <sz val="18"/>
      <color indexed="8"/>
      <name val="明朝"/>
      <family val="1"/>
      <charset val="128"/>
    </font>
    <font>
      <u/>
      <sz val="11"/>
      <color indexed="8"/>
      <name val="ＭＳ 明朝"/>
      <family val="1"/>
      <charset val="128"/>
    </font>
    <font>
      <b/>
      <sz val="20"/>
      <color indexed="8"/>
      <name val="ＭＳ 明朝"/>
      <family val="1"/>
      <charset val="128"/>
    </font>
    <font>
      <sz val="9"/>
      <color indexed="8"/>
      <name val="ＭＳ 明朝"/>
      <family val="1"/>
      <charset val="128"/>
    </font>
    <font>
      <sz val="9"/>
      <color indexed="8"/>
      <name val="明朝"/>
      <family val="3"/>
      <charset val="128"/>
    </font>
    <font>
      <u/>
      <sz val="11"/>
      <color indexed="12"/>
      <name val="ＭＳ 明朝"/>
      <family val="1"/>
      <charset val="128"/>
    </font>
    <font>
      <sz val="12"/>
      <name val="ＭＳ 明朝"/>
      <family val="1"/>
      <charset val="128"/>
    </font>
    <font>
      <sz val="14"/>
      <color indexed="8"/>
      <name val="明朝"/>
      <family val="1"/>
      <charset val="128"/>
    </font>
    <font>
      <sz val="13"/>
      <name val="ＭＳ Ｐ明朝"/>
      <family val="1"/>
      <charset val="128"/>
    </font>
    <font>
      <sz val="14"/>
      <name val="明朝"/>
      <family val="1"/>
      <charset val="128"/>
    </font>
    <font>
      <sz val="10"/>
      <name val="ＭＳ ゴシック"/>
      <family val="3"/>
      <charset val="128"/>
    </font>
    <font>
      <sz val="9"/>
      <name val="ＭＳ ゴシック"/>
      <family val="3"/>
      <charset val="128"/>
    </font>
    <font>
      <sz val="6"/>
      <name val="ＭＳ 明朝"/>
      <family val="1"/>
      <charset val="128"/>
    </font>
    <font>
      <sz val="12"/>
      <name val="ＭＳ ゴシック"/>
      <family val="3"/>
      <charset val="128"/>
    </font>
    <font>
      <sz val="7"/>
      <name val="ＭＳ 明朝"/>
      <family val="1"/>
      <charset val="128"/>
    </font>
    <font>
      <b/>
      <sz val="18"/>
      <name val="ＭＳ 明朝"/>
      <family val="1"/>
      <charset val="128"/>
    </font>
    <font>
      <b/>
      <sz val="22"/>
      <name val="ＭＳ 明朝"/>
      <family val="1"/>
      <charset val="128"/>
    </font>
    <font>
      <sz val="18"/>
      <name val="ＭＳ 明朝"/>
      <family val="1"/>
      <charset val="128"/>
    </font>
    <font>
      <sz val="12"/>
      <color indexed="10"/>
      <name val="ＭＳ 明朝"/>
      <family val="1"/>
      <charset val="128"/>
    </font>
    <font>
      <sz val="10"/>
      <name val="ＭＳ 明朝"/>
      <family val="1"/>
      <charset val="128"/>
    </font>
    <font>
      <sz val="22"/>
      <name val="ＭＳ 明朝"/>
      <family val="1"/>
      <charset val="128"/>
    </font>
    <font>
      <sz val="22"/>
      <name val="ＭＳ Ｐゴシック"/>
      <family val="3"/>
      <charset val="128"/>
    </font>
    <font>
      <sz val="24"/>
      <name val="ＭＳ 明朝"/>
      <family val="1"/>
      <charset val="128"/>
    </font>
    <font>
      <sz val="22"/>
      <color indexed="10"/>
      <name val="ＭＳ 明朝"/>
      <family val="1"/>
      <charset val="128"/>
    </font>
    <font>
      <sz val="22"/>
      <color indexed="8"/>
      <name val="ＭＳ 明朝"/>
      <family val="1"/>
      <charset val="128"/>
    </font>
    <font>
      <b/>
      <sz val="18"/>
      <color indexed="81"/>
      <name val="ＭＳ Ｐゴシック"/>
      <family val="3"/>
      <charset val="128"/>
    </font>
    <font>
      <sz val="11"/>
      <color indexed="8"/>
      <name val="ＭＳ Ｐゴシック"/>
      <family val="3"/>
      <charset val="128"/>
    </font>
    <font>
      <sz val="14"/>
      <color indexed="8"/>
      <name val="ＭＳ Ｐゴシック"/>
      <family val="3"/>
      <charset val="128"/>
    </font>
    <font>
      <b/>
      <sz val="11"/>
      <name val="ＭＳ 明朝"/>
      <family val="1"/>
      <charset val="128"/>
    </font>
    <font>
      <sz val="6"/>
      <color indexed="8"/>
      <name val="明朝"/>
      <family val="1"/>
      <charset val="128"/>
    </font>
    <font>
      <sz val="9"/>
      <color indexed="8"/>
      <name val="明朝"/>
      <family val="3"/>
      <charset val="128"/>
    </font>
    <font>
      <sz val="10"/>
      <color indexed="8"/>
      <name val="明朝"/>
      <family val="1"/>
      <charset val="128"/>
    </font>
    <font>
      <sz val="8"/>
      <color indexed="8"/>
      <name val="明朝"/>
      <family val="1"/>
      <charset val="128"/>
    </font>
    <font>
      <sz val="10"/>
      <name val="ＭＳ Ｐゴシック"/>
      <family val="3"/>
      <charset val="128"/>
    </font>
    <font>
      <b/>
      <sz val="11"/>
      <name val="ＭＳ Ｐゴシック"/>
      <family val="3"/>
      <charset val="128"/>
    </font>
    <font>
      <b/>
      <sz val="10"/>
      <name val="ＭＳ Ｐゴシック"/>
      <family val="3"/>
      <charset val="128"/>
    </font>
    <font>
      <b/>
      <sz val="9"/>
      <name val="ＭＳ Ｐゴシック"/>
      <family val="3"/>
      <charset val="128"/>
    </font>
    <font>
      <sz val="11"/>
      <color indexed="10"/>
      <name val="ＭＳ 明朝"/>
      <family val="1"/>
      <charset val="128"/>
    </font>
    <font>
      <sz val="18"/>
      <color indexed="8"/>
      <name val="明朝"/>
      <family val="1"/>
      <charset val="128"/>
    </font>
    <font>
      <sz val="10.5"/>
      <color indexed="8"/>
      <name val="ＭＳ 明朝"/>
      <family val="1"/>
      <charset val="128"/>
    </font>
    <font>
      <sz val="10"/>
      <name val="HG丸ｺﾞｼｯｸM-PRO"/>
      <family val="3"/>
      <charset val="128"/>
    </font>
    <font>
      <sz val="10"/>
      <name val="ＭＳ Ｐ明朝"/>
      <family val="1"/>
      <charset val="128"/>
    </font>
    <font>
      <b/>
      <sz val="20"/>
      <name val="ＭＳ Ｐ明朝"/>
      <family val="1"/>
      <charset val="128"/>
    </font>
    <font>
      <b/>
      <sz val="18"/>
      <name val="ＭＳ Ｐ明朝"/>
      <family val="1"/>
      <charset val="128"/>
    </font>
    <font>
      <sz val="18"/>
      <name val="ＭＳ Ｐ明朝"/>
      <family val="1"/>
      <charset val="128"/>
    </font>
    <font>
      <sz val="9"/>
      <name val="ＭＳ Ｐ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name val="HG丸ｺﾞｼｯｸM-PRO"/>
      <family val="3"/>
      <charset val="128"/>
    </font>
    <font>
      <sz val="20"/>
      <name val="ＭＳ Ｐゴシック"/>
      <family val="3"/>
      <charset val="128"/>
    </font>
    <font>
      <u/>
      <sz val="10"/>
      <color indexed="12"/>
      <name val="ＭＳ 明朝"/>
      <family val="1"/>
      <charset val="128"/>
    </font>
    <font>
      <sz val="14"/>
      <color indexed="81"/>
      <name val="ＭＳ Ｐゴシック"/>
      <family val="3"/>
      <charset val="128"/>
    </font>
    <font>
      <sz val="18"/>
      <color indexed="81"/>
      <name val="ＭＳ Ｐゴシック"/>
      <family val="3"/>
      <charset val="128"/>
    </font>
    <font>
      <sz val="11"/>
      <name val="ＭＳ ゴシック"/>
      <family val="3"/>
      <charset val="128"/>
    </font>
    <font>
      <sz val="9.5"/>
      <name val="ＭＳ 明朝"/>
      <family val="1"/>
      <charset val="128"/>
    </font>
    <font>
      <sz val="10.5"/>
      <name val="ＭＳ 明朝"/>
      <family val="1"/>
      <charset val="128"/>
    </font>
    <font>
      <sz val="9"/>
      <name val="ＭＳ 明朝"/>
      <family val="1"/>
      <charset val="128"/>
    </font>
    <font>
      <sz val="8.5"/>
      <name val="ＭＳ 明朝"/>
      <family val="1"/>
      <charset val="128"/>
    </font>
    <font>
      <b/>
      <sz val="24"/>
      <name val="ＭＳ Ｐ明朝"/>
      <family val="1"/>
      <charset val="128"/>
    </font>
    <font>
      <sz val="28"/>
      <name val="ＭＳ Ｐ明朝"/>
      <family val="1"/>
      <charset val="128"/>
    </font>
    <font>
      <u/>
      <sz val="12"/>
      <color indexed="12"/>
      <name val="ＭＳ Ｐゴシック"/>
      <family val="3"/>
      <charset val="128"/>
    </font>
    <font>
      <b/>
      <sz val="11"/>
      <color indexed="60"/>
      <name val="明朝"/>
      <family val="1"/>
      <charset val="128"/>
    </font>
    <font>
      <strike/>
      <sz val="11"/>
      <name val="ＭＳ Ｐゴシック"/>
      <family val="3"/>
      <charset val="128"/>
    </font>
    <font>
      <sz val="11"/>
      <color theme="1"/>
      <name val="ＭＳ Ｐゴシック"/>
      <family val="3"/>
      <charset val="128"/>
      <scheme val="minor"/>
    </font>
    <font>
      <sz val="11"/>
      <color rgb="FFFF0000"/>
      <name val="ＭＳ 明朝"/>
      <family val="1"/>
      <charset val="128"/>
    </font>
    <font>
      <sz val="11"/>
      <color rgb="FFFF0000"/>
      <name val="ＭＳ Ｐゴシック"/>
      <family val="3"/>
      <charset val="128"/>
    </font>
    <font>
      <sz val="11"/>
      <color rgb="FF000000"/>
      <name val="ＭＳ Ｐゴシック"/>
      <family val="3"/>
      <charset val="128"/>
    </font>
    <font>
      <sz val="11"/>
      <color theme="1"/>
      <name val="ＭＳ Ｐ明朝"/>
      <family val="1"/>
      <charset val="128"/>
    </font>
    <font>
      <sz val="11"/>
      <color rgb="FFFF0000"/>
      <name val="明朝"/>
      <family val="1"/>
      <charset val="128"/>
    </font>
    <font>
      <b/>
      <sz val="11"/>
      <color rgb="FFFF0000"/>
      <name val="ＭＳ 明朝"/>
      <family val="1"/>
      <charset val="128"/>
    </font>
    <font>
      <sz val="12"/>
      <color rgb="FFFF0000"/>
      <name val="ＭＳ 明朝"/>
      <family val="1"/>
      <charset val="128"/>
    </font>
    <font>
      <b/>
      <sz val="16"/>
      <color rgb="FFFF0000"/>
      <name val="ＭＳ 明朝"/>
      <family val="1"/>
      <charset val="128"/>
    </font>
    <font>
      <b/>
      <sz val="16"/>
      <color rgb="FF0000FF"/>
      <name val="ＭＳ 明朝"/>
      <family val="1"/>
      <charset val="128"/>
    </font>
    <font>
      <sz val="9"/>
      <color rgb="FF000000"/>
      <name val="MS UI Gothic"/>
      <family val="3"/>
      <charset val="128"/>
    </font>
    <font>
      <sz val="10.5"/>
      <name val="ＭＳ Ｐ明朝"/>
      <family val="1"/>
      <charset val="128"/>
    </font>
    <font>
      <sz val="10.5"/>
      <color indexed="8"/>
      <name val="ＭＳ Ｐ明朝"/>
      <family val="1"/>
      <charset val="128"/>
    </font>
  </fonts>
  <fills count="12">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10"/>
        <bgColor indexed="64"/>
      </patternFill>
    </fill>
    <fill>
      <patternFill patternType="solid">
        <fgColor indexed="9"/>
        <bgColor indexed="64"/>
      </patternFill>
    </fill>
    <fill>
      <patternFill patternType="solid">
        <fgColor indexed="26"/>
        <bgColor indexed="64"/>
      </patternFill>
    </fill>
    <fill>
      <patternFill patternType="solid">
        <fgColor indexed="41"/>
        <bgColor indexed="64"/>
      </patternFill>
    </fill>
    <fill>
      <patternFill patternType="solid">
        <fgColor rgb="FFFFFFCC"/>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s>
  <borders count="157">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1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bottom style="dotted">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dotted">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style="dotted">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8"/>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dotted">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top style="hair">
        <color indexed="64"/>
      </top>
      <bottom/>
      <diagonal/>
    </border>
    <border>
      <left/>
      <right style="dotted">
        <color indexed="64"/>
      </right>
      <top style="hair">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medium">
        <color indexed="64"/>
      </bottom>
      <diagonal/>
    </border>
  </borders>
  <cellStyleXfs count="49">
    <xf numFmtId="0" fontId="0" fillId="0" borderId="0">
      <alignment vertical="center"/>
    </xf>
    <xf numFmtId="183" fontId="111" fillId="0" borderId="0" applyFill="0" applyBorder="0" applyAlignment="0"/>
    <xf numFmtId="0" fontId="112" fillId="0" borderId="0">
      <alignment horizontal="left"/>
    </xf>
    <xf numFmtId="0" fontId="113" fillId="0" borderId="1" applyNumberFormat="0" applyAlignment="0" applyProtection="0">
      <alignment horizontal="left" vertical="center"/>
    </xf>
    <xf numFmtId="0" fontId="113" fillId="0" borderId="2">
      <alignment horizontal="left" vertical="center"/>
    </xf>
    <xf numFmtId="0" fontId="114" fillId="0" borderId="0"/>
    <xf numFmtId="4" fontId="112" fillId="0" borderId="0">
      <alignment horizontal="right"/>
    </xf>
    <xf numFmtId="4" fontId="115" fillId="0" borderId="0">
      <alignment horizontal="right"/>
    </xf>
    <xf numFmtId="0" fontId="116" fillId="0" borderId="0">
      <alignment horizontal="left"/>
    </xf>
    <xf numFmtId="0" fontId="117" fillId="0" borderId="0">
      <alignment horizont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184" fontId="6" fillId="0" borderId="3"/>
    <xf numFmtId="185" fontId="6" fillId="0" borderId="0"/>
    <xf numFmtId="38" fontId="1" fillId="0" borderId="0" applyFont="0" applyFill="0" applyBorder="0" applyAlignment="0" applyProtection="0">
      <alignment vertical="center"/>
    </xf>
    <xf numFmtId="38"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33" fillId="0" borderId="0">
      <alignment vertical="center"/>
    </xf>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alignment vertical="center"/>
    </xf>
    <xf numFmtId="0" fontId="1" fillId="0" borderId="0"/>
    <xf numFmtId="0" fontId="14" fillId="0" borderId="0"/>
    <xf numFmtId="0" fontId="71" fillId="0" borderId="0">
      <alignment vertical="center"/>
    </xf>
    <xf numFmtId="0" fontId="1" fillId="0" borderId="0">
      <alignment vertical="center"/>
    </xf>
    <xf numFmtId="0" fontId="22" fillId="0" borderId="0">
      <alignment vertical="center"/>
    </xf>
    <xf numFmtId="0" fontId="27" fillId="0" borderId="0"/>
    <xf numFmtId="0" fontId="1" fillId="0" borderId="0">
      <alignment vertical="center"/>
    </xf>
    <xf numFmtId="0" fontId="26" fillId="0" borderId="0"/>
  </cellStyleXfs>
  <cellXfs count="2472">
    <xf numFmtId="0" fontId="0" fillId="0" borderId="0" xfId="0">
      <alignment vertical="center"/>
    </xf>
    <xf numFmtId="0" fontId="1" fillId="0" borderId="0" xfId="25"/>
    <xf numFmtId="0" fontId="7" fillId="0" borderId="0" xfId="27" applyFont="1"/>
    <xf numFmtId="0" fontId="8" fillId="0" borderId="0" xfId="27" applyFont="1" applyAlignment="1">
      <alignment horizontal="centerContinuous"/>
    </xf>
    <xf numFmtId="0" fontId="7" fillId="0" borderId="0" xfId="26" applyFont="1"/>
    <xf numFmtId="0" fontId="7" fillId="0" borderId="0" xfId="25" applyFont="1" applyAlignment="1">
      <alignment vertical="center"/>
    </xf>
    <xf numFmtId="0" fontId="7" fillId="0" borderId="0" xfId="27" applyFont="1" applyAlignment="1">
      <alignment horizontal="centerContinuous"/>
    </xf>
    <xf numFmtId="0" fontId="7" fillId="0" borderId="0" xfId="28" applyFont="1"/>
    <xf numFmtId="0" fontId="7" fillId="0" borderId="0" xfId="28" applyFont="1" applyBorder="1"/>
    <xf numFmtId="0" fontId="7" fillId="0" borderId="0" xfId="25" applyFont="1"/>
    <xf numFmtId="0" fontId="11" fillId="0" borderId="0" xfId="25" applyFont="1" applyAlignment="1">
      <alignment horizontal="centerContinuous"/>
    </xf>
    <xf numFmtId="0" fontId="7" fillId="0" borderId="0" xfId="25" applyFont="1" applyAlignment="1">
      <alignment horizontal="left"/>
    </xf>
    <xf numFmtId="0" fontId="12" fillId="0" borderId="0" xfId="25" applyFont="1" applyAlignment="1">
      <alignment horizontal="centerContinuous"/>
    </xf>
    <xf numFmtId="0" fontId="12" fillId="0" borderId="0" xfId="25" applyFont="1" applyAlignment="1">
      <alignment horizontal="center"/>
    </xf>
    <xf numFmtId="0" fontId="7" fillId="0" borderId="4" xfId="25" applyFont="1" applyBorder="1" applyAlignment="1">
      <alignment horizontal="center" vertical="center"/>
    </xf>
    <xf numFmtId="0" fontId="7" fillId="0" borderId="5" xfId="25" applyFont="1" applyBorder="1" applyAlignment="1">
      <alignment horizontal="left" vertical="center"/>
    </xf>
    <xf numFmtId="0" fontId="7" fillId="0" borderId="2" xfId="25" applyFont="1" applyBorder="1" applyAlignment="1">
      <alignment horizontal="left" vertical="center"/>
    </xf>
    <xf numFmtId="0" fontId="7" fillId="0" borderId="6" xfId="25" applyFont="1" applyBorder="1" applyAlignment="1">
      <alignment horizontal="left" vertical="center"/>
    </xf>
    <xf numFmtId="0" fontId="7" fillId="0" borderId="7" xfId="25" applyFont="1" applyBorder="1" applyAlignment="1">
      <alignment horizontal="center" vertical="center"/>
    </xf>
    <xf numFmtId="0" fontId="7" fillId="0" borderId="5" xfId="25" applyFont="1" applyBorder="1" applyAlignment="1">
      <alignment horizontal="centerContinuous" vertical="center"/>
    </xf>
    <xf numFmtId="0" fontId="7" fillId="0" borderId="6" xfId="25" applyFont="1" applyBorder="1" applyAlignment="1">
      <alignment horizontal="centerContinuous" vertical="center"/>
    </xf>
    <xf numFmtId="0" fontId="7" fillId="0" borderId="5" xfId="25" applyFont="1" applyBorder="1" applyAlignment="1">
      <alignment horizontal="right" vertical="center"/>
    </xf>
    <xf numFmtId="0" fontId="7" fillId="0" borderId="8" xfId="25" applyFont="1" applyBorder="1"/>
    <xf numFmtId="0" fontId="7" fillId="0" borderId="9" xfId="25" applyFont="1" applyBorder="1"/>
    <xf numFmtId="0" fontId="7" fillId="0" borderId="0" xfId="25" applyFont="1" applyBorder="1"/>
    <xf numFmtId="0" fontId="7" fillId="0" borderId="10" xfId="25" applyFont="1" applyBorder="1"/>
    <xf numFmtId="0" fontId="7" fillId="0" borderId="11" xfId="25" applyFont="1" applyBorder="1"/>
    <xf numFmtId="0" fontId="7" fillId="0" borderId="12" xfId="25" applyFont="1" applyBorder="1" applyAlignment="1">
      <alignment horizontal="centerContinuous" vertical="center"/>
    </xf>
    <xf numFmtId="0" fontId="7" fillId="0" borderId="13" xfId="25" applyFont="1" applyBorder="1" applyAlignment="1">
      <alignment horizontal="centerContinuous" vertical="center"/>
    </xf>
    <xf numFmtId="0" fontId="7" fillId="0" borderId="14" xfId="25" applyFont="1" applyBorder="1" applyAlignment="1">
      <alignment horizontal="centerContinuous" vertical="center"/>
    </xf>
    <xf numFmtId="0" fontId="7" fillId="0" borderId="15" xfId="25" applyFont="1" applyBorder="1" applyAlignment="1">
      <alignment horizontal="centerContinuous" vertical="center"/>
    </xf>
    <xf numFmtId="0" fontId="7" fillId="0" borderId="0" xfId="25" applyFont="1" applyBorder="1" applyAlignment="1">
      <alignment horizontal="centerContinuous" vertical="center"/>
    </xf>
    <xf numFmtId="0" fontId="7" fillId="0" borderId="16" xfId="25" applyFont="1" applyBorder="1" applyAlignment="1">
      <alignment horizontal="centerContinuous" vertical="center"/>
    </xf>
    <xf numFmtId="0" fontId="7" fillId="0" borderId="17" xfId="25" applyFont="1" applyBorder="1" applyAlignment="1">
      <alignment horizontal="centerContinuous" vertical="center"/>
    </xf>
    <xf numFmtId="0" fontId="7" fillId="0" borderId="18" xfId="25" applyFont="1" applyBorder="1" applyAlignment="1">
      <alignment horizontal="centerContinuous" vertical="center"/>
    </xf>
    <xf numFmtId="0" fontId="7" fillId="0" borderId="19" xfId="25" applyFont="1" applyBorder="1"/>
    <xf numFmtId="0" fontId="7" fillId="0" borderId="20" xfId="25" applyFont="1" applyBorder="1"/>
    <xf numFmtId="0" fontId="7" fillId="0" borderId="21" xfId="25" applyFont="1" applyBorder="1"/>
    <xf numFmtId="0" fontId="7" fillId="0" borderId="22" xfId="25" applyFont="1" applyBorder="1"/>
    <xf numFmtId="0" fontId="7" fillId="0" borderId="23" xfId="25" applyFont="1" applyBorder="1"/>
    <xf numFmtId="0" fontId="7" fillId="0" borderId="24" xfId="25" applyFont="1" applyBorder="1"/>
    <xf numFmtId="0" fontId="13" fillId="0" borderId="0" xfId="25" applyFont="1" applyAlignment="1">
      <alignment horizontal="right"/>
    </xf>
    <xf numFmtId="0" fontId="13" fillId="0" borderId="0" xfId="25" applyFont="1" applyAlignment="1">
      <alignment horizontal="left"/>
    </xf>
    <xf numFmtId="0" fontId="13" fillId="0" borderId="0" xfId="25" applyFont="1"/>
    <xf numFmtId="0" fontId="13" fillId="0" borderId="0" xfId="25" quotePrefix="1" applyFont="1" applyAlignment="1">
      <alignment horizontal="right"/>
    </xf>
    <xf numFmtId="0" fontId="14" fillId="0" borderId="0" xfId="25" applyFont="1"/>
    <xf numFmtId="0" fontId="14" fillId="0" borderId="0" xfId="25" applyFont="1" applyAlignment="1">
      <alignment horizontal="right"/>
    </xf>
    <xf numFmtId="0" fontId="15" fillId="0" borderId="0" xfId="25" applyFont="1" applyAlignment="1">
      <alignment horizontal="distributed"/>
    </xf>
    <xf numFmtId="0" fontId="14" fillId="0" borderId="0" xfId="25" applyFont="1" applyAlignment="1">
      <alignment horizontal="center"/>
    </xf>
    <xf numFmtId="0" fontId="14" fillId="0" borderId="0" xfId="25" applyFont="1" applyAlignment="1"/>
    <xf numFmtId="0" fontId="14" fillId="0" borderId="23" xfId="25" applyFont="1" applyBorder="1" applyAlignment="1"/>
    <xf numFmtId="0" fontId="14" fillId="0" borderId="25" xfId="25" applyFont="1" applyBorder="1" applyAlignment="1"/>
    <xf numFmtId="0" fontId="14" fillId="0" borderId="11" xfId="25" applyFont="1" applyBorder="1" applyAlignment="1"/>
    <xf numFmtId="0" fontId="14" fillId="0" borderId="26" xfId="25" applyFont="1" applyBorder="1" applyAlignment="1"/>
    <xf numFmtId="0" fontId="14" fillId="0" borderId="27" xfId="25" applyFont="1" applyBorder="1" applyAlignment="1"/>
    <xf numFmtId="0" fontId="14" fillId="0" borderId="22" xfId="25" applyFont="1" applyBorder="1" applyAlignment="1"/>
    <xf numFmtId="0" fontId="14" fillId="0" borderId="0" xfId="25" applyFont="1" applyBorder="1" applyAlignment="1">
      <alignment horizontal="center" wrapText="1"/>
    </xf>
    <xf numFmtId="0" fontId="7" fillId="0" borderId="0" xfId="25" applyFont="1" applyAlignment="1">
      <alignment horizontal="centerContinuous"/>
    </xf>
    <xf numFmtId="0" fontId="7" fillId="0" borderId="4" xfId="25" applyFont="1" applyBorder="1" applyAlignment="1">
      <alignment horizontal="centerContinuous"/>
    </xf>
    <xf numFmtId="0" fontId="7" fillId="0" borderId="5" xfId="25" applyFont="1" applyBorder="1"/>
    <xf numFmtId="0" fontId="7" fillId="0" borderId="6" xfId="25" applyFont="1" applyBorder="1"/>
    <xf numFmtId="0" fontId="7" fillId="0" borderId="8" xfId="25" applyFont="1" applyBorder="1" applyAlignment="1">
      <alignment horizontal="left"/>
    </xf>
    <xf numFmtId="0" fontId="7" fillId="0" borderId="28" xfId="25" applyFont="1" applyBorder="1" applyAlignment="1">
      <alignment horizontal="left"/>
    </xf>
    <xf numFmtId="0" fontId="7" fillId="0" borderId="28" xfId="25" applyFont="1" applyBorder="1"/>
    <xf numFmtId="0" fontId="7" fillId="0" borderId="11" xfId="25" applyFont="1" applyBorder="1" applyAlignment="1">
      <alignment horizontal="left"/>
    </xf>
    <xf numFmtId="0" fontId="7" fillId="0" borderId="10" xfId="25" applyFont="1" applyBorder="1" applyAlignment="1">
      <alignment horizontal="left"/>
    </xf>
    <xf numFmtId="0" fontId="7" fillId="0" borderId="22" xfId="25" applyFont="1" applyBorder="1" applyAlignment="1">
      <alignment horizontal="left"/>
    </xf>
    <xf numFmtId="0" fontId="7" fillId="0" borderId="24" xfId="25" applyFont="1" applyBorder="1" applyAlignment="1">
      <alignment horizontal="left"/>
    </xf>
    <xf numFmtId="0" fontId="7" fillId="0" borderId="29" xfId="25" applyFont="1" applyBorder="1"/>
    <xf numFmtId="0" fontId="7" fillId="0" borderId="13" xfId="25" applyFont="1" applyBorder="1"/>
    <xf numFmtId="0" fontId="1" fillId="0" borderId="0" xfId="25" applyAlignment="1">
      <alignment horizontal="right"/>
    </xf>
    <xf numFmtId="0" fontId="22" fillId="0" borderId="0" xfId="25" applyFont="1" applyAlignment="1">
      <alignment horizontal="center"/>
    </xf>
    <xf numFmtId="0" fontId="14" fillId="0" borderId="30" xfId="25" applyFont="1" applyBorder="1"/>
    <xf numFmtId="0" fontId="14" fillId="0" borderId="7" xfId="25" applyFont="1" applyBorder="1"/>
    <xf numFmtId="0" fontId="14" fillId="0" borderId="31" xfId="25" applyFont="1" applyBorder="1"/>
    <xf numFmtId="0" fontId="14" fillId="0" borderId="32" xfId="25" applyFont="1" applyBorder="1"/>
    <xf numFmtId="0" fontId="14" fillId="0" borderId="33" xfId="25" applyFont="1" applyBorder="1"/>
    <xf numFmtId="0" fontId="14" fillId="0" borderId="34" xfId="25" applyFont="1" applyBorder="1"/>
    <xf numFmtId="0" fontId="14" fillId="0" borderId="29" xfId="25" applyFont="1" applyBorder="1"/>
    <xf numFmtId="0" fontId="14" fillId="0" borderId="35" xfId="25" applyFont="1" applyBorder="1" applyAlignment="1">
      <alignment horizontal="center"/>
    </xf>
    <xf numFmtId="0" fontId="14" fillId="0" borderId="36" xfId="25" applyFont="1" applyBorder="1"/>
    <xf numFmtId="0" fontId="14" fillId="0" borderId="37" xfId="25" applyFont="1" applyBorder="1"/>
    <xf numFmtId="0" fontId="14" fillId="0" borderId="38" xfId="25" applyFont="1" applyBorder="1"/>
    <xf numFmtId="0" fontId="14" fillId="0" borderId="39" xfId="25" applyFont="1" applyBorder="1" applyAlignment="1">
      <alignment horizontal="center" wrapText="1"/>
    </xf>
    <xf numFmtId="0" fontId="14" fillId="0" borderId="35" xfId="25" applyFont="1" applyBorder="1" applyAlignment="1">
      <alignment horizontal="center" wrapText="1"/>
    </xf>
    <xf numFmtId="0" fontId="14" fillId="0" borderId="40" xfId="25" applyFont="1" applyBorder="1" applyAlignment="1">
      <alignment horizontal="center"/>
    </xf>
    <xf numFmtId="0" fontId="14" fillId="0" borderId="41" xfId="25" applyFont="1" applyBorder="1"/>
    <xf numFmtId="0" fontId="14" fillId="0" borderId="4" xfId="25" applyFont="1" applyBorder="1"/>
    <xf numFmtId="0" fontId="14" fillId="0" borderId="42" xfId="25" applyFont="1" applyBorder="1"/>
    <xf numFmtId="0" fontId="14" fillId="0" borderId="43" xfId="25" applyFont="1" applyBorder="1"/>
    <xf numFmtId="0" fontId="14" fillId="0" borderId="44" xfId="25" applyFont="1" applyBorder="1"/>
    <xf numFmtId="0" fontId="14" fillId="0" borderId="45" xfId="25" applyFont="1" applyBorder="1"/>
    <xf numFmtId="0" fontId="14" fillId="0" borderId="46" xfId="25" applyFont="1" applyBorder="1"/>
    <xf numFmtId="0" fontId="18" fillId="0" borderId="0" xfId="29" applyFont="1"/>
    <xf numFmtId="0" fontId="18" fillId="0" borderId="0" xfId="29" applyFont="1" applyAlignment="1">
      <alignment horizontal="left"/>
    </xf>
    <xf numFmtId="0" fontId="18" fillId="0" borderId="0" xfId="29" applyFont="1" applyAlignment="1">
      <alignment horizontal="centerContinuous"/>
    </xf>
    <xf numFmtId="0" fontId="18" fillId="0" borderId="5" xfId="29" applyFont="1" applyBorder="1" applyAlignment="1">
      <alignment vertical="center"/>
    </xf>
    <xf numFmtId="0" fontId="18" fillId="0" borderId="2" xfId="29" applyFont="1" applyBorder="1" applyAlignment="1">
      <alignment vertical="center"/>
    </xf>
    <xf numFmtId="0" fontId="18" fillId="0" borderId="4" xfId="29" applyFont="1" applyBorder="1" applyAlignment="1">
      <alignment vertical="center"/>
    </xf>
    <xf numFmtId="0" fontId="18" fillId="0" borderId="24" xfId="29" applyFont="1" applyBorder="1" applyAlignment="1">
      <alignment vertical="center"/>
    </xf>
    <xf numFmtId="0" fontId="18" fillId="0" borderId="23" xfId="29" applyFont="1" applyBorder="1"/>
    <xf numFmtId="0" fontId="18" fillId="0" borderId="9" xfId="29" applyFont="1" applyBorder="1"/>
    <xf numFmtId="0" fontId="18" fillId="0" borderId="8" xfId="29" applyFont="1" applyBorder="1"/>
    <xf numFmtId="0" fontId="18" fillId="0" borderId="9" xfId="29" applyFont="1" applyBorder="1" applyAlignment="1">
      <alignment vertical="center"/>
    </xf>
    <xf numFmtId="0" fontId="18" fillId="0" borderId="0" xfId="29" applyFont="1" applyBorder="1"/>
    <xf numFmtId="0" fontId="18" fillId="0" borderId="10" xfId="29" applyFont="1" applyBorder="1"/>
    <xf numFmtId="0" fontId="18" fillId="0" borderId="11" xfId="29" applyFont="1" applyBorder="1"/>
    <xf numFmtId="0" fontId="18" fillId="0" borderId="0" xfId="29" applyFont="1" applyBorder="1" applyAlignment="1">
      <alignment vertical="center"/>
    </xf>
    <xf numFmtId="0" fontId="18" fillId="0" borderId="22" xfId="29" applyFont="1" applyBorder="1"/>
    <xf numFmtId="0" fontId="18" fillId="0" borderId="23" xfId="29" applyFont="1" applyBorder="1" applyAlignment="1">
      <alignment vertical="center"/>
    </xf>
    <xf numFmtId="0" fontId="18" fillId="0" borderId="0" xfId="27" applyFont="1"/>
    <xf numFmtId="0" fontId="18" fillId="0" borderId="29" xfId="29" applyFont="1" applyBorder="1"/>
    <xf numFmtId="0" fontId="18" fillId="0" borderId="0" xfId="29" applyFont="1" applyAlignment="1">
      <alignment horizontal="right"/>
    </xf>
    <xf numFmtId="0" fontId="14" fillId="0" borderId="39" xfId="25" applyFont="1" applyBorder="1" applyAlignment="1">
      <alignment horizontal="center" vertical="center"/>
    </xf>
    <xf numFmtId="0" fontId="14" fillId="0" borderId="35" xfId="25" applyFont="1" applyBorder="1" applyAlignment="1">
      <alignment horizontal="center" vertical="center"/>
    </xf>
    <xf numFmtId="0" fontId="14" fillId="0" borderId="40" xfId="25" applyFont="1" applyBorder="1" applyAlignment="1">
      <alignment horizontal="center" vertical="center"/>
    </xf>
    <xf numFmtId="0" fontId="14" fillId="0" borderId="47" xfId="25" applyFont="1" applyBorder="1" applyAlignment="1">
      <alignment horizontal="center" vertical="center"/>
    </xf>
    <xf numFmtId="0" fontId="14" fillId="0" borderId="0" xfId="25" applyFont="1" applyAlignment="1">
      <alignment vertical="center"/>
    </xf>
    <xf numFmtId="0" fontId="14" fillId="0" borderId="30" xfId="25" applyFont="1" applyBorder="1" applyAlignment="1">
      <alignment horizontal="center" vertical="center"/>
    </xf>
    <xf numFmtId="0" fontId="14" fillId="0" borderId="2" xfId="25" applyFont="1" applyBorder="1" applyAlignment="1">
      <alignment horizontal="center" vertical="center"/>
    </xf>
    <xf numFmtId="0" fontId="14" fillId="0" borderId="48" xfId="25" applyFont="1" applyBorder="1" applyAlignment="1">
      <alignment vertical="center"/>
    </xf>
    <xf numFmtId="0" fontId="14" fillId="0" borderId="0" xfId="25" applyFont="1" applyBorder="1" applyAlignment="1">
      <alignment horizontal="center" vertical="center"/>
    </xf>
    <xf numFmtId="0" fontId="14" fillId="0" borderId="0" xfId="25" applyFont="1" applyBorder="1" applyAlignment="1">
      <alignment vertical="center"/>
    </xf>
    <xf numFmtId="0" fontId="14" fillId="0" borderId="49" xfId="25" applyFont="1" applyBorder="1" applyAlignment="1">
      <alignment vertical="center"/>
    </xf>
    <xf numFmtId="0" fontId="14" fillId="0" borderId="4" xfId="25" applyFont="1" applyBorder="1" applyAlignment="1">
      <alignment horizontal="center" vertical="center"/>
    </xf>
    <xf numFmtId="0" fontId="14" fillId="0" borderId="6" xfId="25" applyFont="1" applyBorder="1" applyAlignment="1">
      <alignment vertical="center"/>
    </xf>
    <xf numFmtId="0" fontId="14" fillId="0" borderId="4" xfId="25" applyFont="1" applyBorder="1" applyAlignment="1">
      <alignment vertical="center"/>
    </xf>
    <xf numFmtId="0" fontId="14" fillId="0" borderId="5" xfId="25" applyFont="1" applyBorder="1" applyAlignment="1">
      <alignment vertical="center"/>
    </xf>
    <xf numFmtId="0" fontId="14" fillId="0" borderId="37" xfId="25" applyFont="1" applyBorder="1" applyAlignment="1">
      <alignment horizontal="center" vertical="center"/>
    </xf>
    <xf numFmtId="0" fontId="14" fillId="0" borderId="28" xfId="25" applyFont="1" applyBorder="1" applyAlignment="1">
      <alignment vertical="center"/>
    </xf>
    <xf numFmtId="0" fontId="14" fillId="0" borderId="37" xfId="25" applyFont="1" applyBorder="1" applyAlignment="1">
      <alignment vertical="center"/>
    </xf>
    <xf numFmtId="0" fontId="14" fillId="0" borderId="8" xfId="25" applyFont="1" applyBorder="1" applyAlignment="1">
      <alignment vertical="center"/>
    </xf>
    <xf numFmtId="0" fontId="14" fillId="0" borderId="38" xfId="25" applyFont="1" applyBorder="1" applyAlignment="1">
      <alignment vertical="center"/>
    </xf>
    <xf numFmtId="0" fontId="14" fillId="0" borderId="7" xfId="25" applyFont="1" applyBorder="1" applyAlignment="1">
      <alignment horizontal="center" vertical="center"/>
    </xf>
    <xf numFmtId="0" fontId="14" fillId="0" borderId="10" xfId="25" applyFont="1" applyBorder="1" applyAlignment="1">
      <alignment vertical="center"/>
    </xf>
    <xf numFmtId="0" fontId="14" fillId="0" borderId="7" xfId="25" applyFont="1" applyBorder="1" applyAlignment="1">
      <alignment vertical="center"/>
    </xf>
    <xf numFmtId="0" fontId="14" fillId="0" borderId="11" xfId="25" applyFont="1" applyBorder="1" applyAlignment="1">
      <alignment vertical="center"/>
    </xf>
    <xf numFmtId="0" fontId="14" fillId="0" borderId="31" xfId="25" applyFont="1" applyBorder="1" applyAlignment="1">
      <alignment vertical="center"/>
    </xf>
    <xf numFmtId="0" fontId="14" fillId="0" borderId="50" xfId="25" applyFont="1" applyBorder="1" applyAlignment="1">
      <alignment horizontal="center" vertical="center"/>
    </xf>
    <xf numFmtId="0" fontId="14" fillId="0" borderId="24" xfId="25" applyFont="1" applyBorder="1" applyAlignment="1">
      <alignment vertical="center"/>
    </xf>
    <xf numFmtId="0" fontId="14" fillId="0" borderId="50" xfId="25" applyFont="1" applyBorder="1" applyAlignment="1">
      <alignment vertical="center"/>
    </xf>
    <xf numFmtId="0" fontId="14" fillId="0" borderId="22" xfId="25" applyFont="1" applyBorder="1" applyAlignment="1">
      <alignment vertical="center"/>
    </xf>
    <xf numFmtId="0" fontId="14" fillId="0" borderId="51" xfId="25" applyFont="1" applyBorder="1" applyAlignment="1">
      <alignment vertical="center"/>
    </xf>
    <xf numFmtId="0" fontId="14" fillId="0" borderId="52" xfId="25" applyFont="1" applyBorder="1" applyAlignment="1">
      <alignment horizontal="center" vertical="center"/>
    </xf>
    <xf numFmtId="0" fontId="14" fillId="0" borderId="53" xfId="25" applyFont="1" applyBorder="1" applyAlignment="1">
      <alignment horizontal="center" vertical="center"/>
    </xf>
    <xf numFmtId="0" fontId="14" fillId="0" borderId="54" xfId="25" applyFont="1" applyBorder="1" applyAlignment="1">
      <alignment horizontal="center" vertical="center"/>
    </xf>
    <xf numFmtId="0" fontId="14" fillId="0" borderId="30" xfId="25" applyFont="1" applyBorder="1" applyAlignment="1">
      <alignment vertical="center"/>
    </xf>
    <xf numFmtId="0" fontId="14" fillId="0" borderId="32" xfId="25" applyFont="1" applyBorder="1" applyAlignment="1">
      <alignment vertical="center"/>
    </xf>
    <xf numFmtId="0" fontId="14" fillId="0" borderId="55" xfId="25" applyFont="1" applyBorder="1" applyAlignment="1">
      <alignment vertical="center"/>
    </xf>
    <xf numFmtId="0" fontId="14" fillId="0" borderId="56" xfId="25" applyFont="1" applyBorder="1" applyAlignment="1">
      <alignment vertical="center"/>
    </xf>
    <xf numFmtId="0" fontId="14" fillId="0" borderId="0" xfId="25" applyFont="1" applyBorder="1"/>
    <xf numFmtId="0" fontId="7" fillId="0" borderId="0" xfId="38" applyFont="1"/>
    <xf numFmtId="0" fontId="18" fillId="0" borderId="0" xfId="38" applyFont="1"/>
    <xf numFmtId="0" fontId="18" fillId="0" borderId="0" xfId="38" applyFont="1" applyAlignment="1">
      <alignment horizontal="center"/>
    </xf>
    <xf numFmtId="0" fontId="18" fillId="0" borderId="0" xfId="38" applyFont="1" applyAlignment="1">
      <alignment horizontal="left"/>
    </xf>
    <xf numFmtId="0" fontId="18" fillId="0" borderId="0" xfId="38" quotePrefix="1" applyFont="1" applyAlignment="1">
      <alignment horizontal="right"/>
    </xf>
    <xf numFmtId="0" fontId="18" fillId="0" borderId="0" xfId="38" applyFont="1" applyBorder="1"/>
    <xf numFmtId="0" fontId="18" fillId="0" borderId="0" xfId="38" applyFont="1" applyAlignment="1">
      <alignment horizontal="right"/>
    </xf>
    <xf numFmtId="0" fontId="1" fillId="0" borderId="0" xfId="25" applyFont="1"/>
    <xf numFmtId="0" fontId="7" fillId="0" borderId="0" xfId="25" applyFont="1" applyAlignment="1">
      <alignment horizontal="center"/>
    </xf>
    <xf numFmtId="0" fontId="14" fillId="0" borderId="0" xfId="46" applyFont="1" applyAlignment="1">
      <alignment horizontal="left" vertical="center"/>
    </xf>
    <xf numFmtId="0" fontId="31" fillId="0" borderId="0" xfId="46" quotePrefix="1" applyNumberFormat="1" applyFont="1" applyFill="1" applyBorder="1" applyAlignment="1" applyProtection="1">
      <alignment vertical="center"/>
    </xf>
    <xf numFmtId="0" fontId="31" fillId="0" borderId="0" xfId="46" applyNumberFormat="1" applyFont="1" applyFill="1" applyBorder="1" applyAlignment="1" applyProtection="1">
      <alignment vertical="center"/>
    </xf>
    <xf numFmtId="0" fontId="30" fillId="0" borderId="0" xfId="46" applyFont="1" applyAlignment="1">
      <alignment horizontal="left" vertical="center" wrapText="1"/>
    </xf>
    <xf numFmtId="0" fontId="30" fillId="0" borderId="0" xfId="46" applyFont="1" applyAlignment="1">
      <alignment horizontal="left" vertical="center"/>
    </xf>
    <xf numFmtId="0" fontId="31" fillId="0" borderId="0" xfId="46" quotePrefix="1" applyNumberFormat="1" applyFont="1" applyFill="1" applyBorder="1" applyAlignment="1" applyProtection="1">
      <alignment horizontal="left" vertical="center" wrapText="1"/>
    </xf>
    <xf numFmtId="0" fontId="31" fillId="0" borderId="0" xfId="46" quotePrefix="1" applyNumberFormat="1" applyFont="1" applyFill="1" applyBorder="1" applyAlignment="1" applyProtection="1">
      <alignment horizontal="left" vertical="center"/>
    </xf>
    <xf numFmtId="0" fontId="30" fillId="0" borderId="0" xfId="46" applyFont="1" applyAlignment="1">
      <alignment horizontal="center"/>
    </xf>
    <xf numFmtId="0" fontId="30" fillId="0" borderId="0" xfId="46" applyFont="1" applyAlignment="1">
      <alignment vertical="center"/>
    </xf>
    <xf numFmtId="0" fontId="30" fillId="0" borderId="0" xfId="46" applyFont="1" applyAlignment="1">
      <alignment horizontal="center" vertical="center"/>
    </xf>
    <xf numFmtId="0" fontId="32" fillId="0" borderId="0" xfId="46" applyFont="1" applyAlignment="1">
      <alignment vertical="center"/>
    </xf>
    <xf numFmtId="0" fontId="31" fillId="0" borderId="0" xfId="46" applyNumberFormat="1" applyFont="1" applyFill="1" applyBorder="1" applyAlignment="1" applyProtection="1">
      <alignment horizontal="left" vertical="center"/>
    </xf>
    <xf numFmtId="0" fontId="32" fillId="0" borderId="0" xfId="46" applyFont="1" applyAlignment="1">
      <alignment horizontal="center" vertical="center"/>
    </xf>
    <xf numFmtId="0" fontId="29" fillId="0" borderId="0" xfId="46" quotePrefix="1" applyNumberFormat="1" applyFont="1" applyFill="1" applyBorder="1" applyAlignment="1" applyProtection="1">
      <alignment horizontal="center"/>
    </xf>
    <xf numFmtId="0" fontId="30" fillId="0" borderId="0" xfId="46" applyFont="1"/>
    <xf numFmtId="0" fontId="31" fillId="0" borderId="0" xfId="46" quotePrefix="1" applyNumberFormat="1" applyFont="1" applyFill="1" applyBorder="1" applyAlignment="1" applyProtection="1">
      <alignment horizontal="left"/>
    </xf>
    <xf numFmtId="37" fontId="32" fillId="0" borderId="0" xfId="46" applyNumberFormat="1" applyFont="1"/>
    <xf numFmtId="0" fontId="31" fillId="0" borderId="0" xfId="46" quotePrefix="1" applyNumberFormat="1" applyFont="1" applyFill="1" applyBorder="1" applyAlignment="1" applyProtection="1">
      <alignment horizontal="center" vertical="center" wrapText="1"/>
    </xf>
    <xf numFmtId="0" fontId="31" fillId="0" borderId="0" xfId="46" quotePrefix="1" applyNumberFormat="1" applyFont="1" applyFill="1" applyBorder="1" applyAlignment="1" applyProtection="1"/>
    <xf numFmtId="0" fontId="30" fillId="0" borderId="0" xfId="46" applyFont="1" applyAlignment="1">
      <alignment horizontal="right"/>
    </xf>
    <xf numFmtId="0" fontId="32" fillId="0" borderId="0" xfId="46" applyFont="1" applyAlignment="1">
      <alignment horizontal="right" vertical="center"/>
    </xf>
    <xf numFmtId="0" fontId="30" fillId="0" borderId="0" xfId="46" applyFont="1" applyBorder="1" applyAlignment="1">
      <alignment vertical="center"/>
    </xf>
    <xf numFmtId="0" fontId="14" fillId="0" borderId="0" xfId="46" applyFont="1" applyAlignment="1">
      <alignment vertical="center"/>
    </xf>
    <xf numFmtId="0" fontId="35" fillId="0" borderId="0" xfId="46" quotePrefix="1" applyNumberFormat="1" applyFont="1" applyFill="1" applyBorder="1" applyAlignment="1" applyProtection="1">
      <alignment vertical="center"/>
    </xf>
    <xf numFmtId="0" fontId="14" fillId="0" borderId="0" xfId="46" applyFont="1" applyAlignment="1">
      <alignment horizontal="center" vertical="center"/>
    </xf>
    <xf numFmtId="0" fontId="14" fillId="0" borderId="0" xfId="46" applyFont="1" applyAlignment="1">
      <alignment horizontal="right" vertical="center"/>
    </xf>
    <xf numFmtId="0" fontId="35" fillId="0" borderId="0" xfId="46" quotePrefix="1" applyNumberFormat="1" applyFont="1" applyFill="1" applyBorder="1" applyAlignment="1" applyProtection="1">
      <alignment horizontal="left" vertical="center" wrapText="1"/>
    </xf>
    <xf numFmtId="0" fontId="35" fillId="0" borderId="0" xfId="46" applyNumberFormat="1" applyFont="1" applyFill="1" applyBorder="1" applyAlignment="1" applyProtection="1">
      <alignment horizontal="left" vertical="center"/>
    </xf>
    <xf numFmtId="0" fontId="35" fillId="0" borderId="0" xfId="46" quotePrefix="1" applyNumberFormat="1" applyFont="1" applyFill="1" applyBorder="1" applyAlignment="1" applyProtection="1">
      <alignment horizontal="right" vertical="center"/>
    </xf>
    <xf numFmtId="37" fontId="32" fillId="0" borderId="0" xfId="46" applyNumberFormat="1" applyFont="1" applyAlignment="1">
      <alignment horizontal="right"/>
    </xf>
    <xf numFmtId="0" fontId="30" fillId="0" borderId="0" xfId="46" applyFont="1" applyBorder="1"/>
    <xf numFmtId="0" fontId="30" fillId="0" borderId="0" xfId="46" applyFont="1" applyBorder="1" applyAlignment="1">
      <alignment horizontal="right"/>
    </xf>
    <xf numFmtId="0" fontId="32" fillId="0" borderId="0" xfId="46" applyFont="1" applyBorder="1"/>
    <xf numFmtId="0" fontId="30" fillId="0" borderId="0" xfId="46" applyFont="1" applyAlignment="1">
      <alignment horizontal="left"/>
    </xf>
    <xf numFmtId="0" fontId="30" fillId="0" borderId="0" xfId="46" applyFont="1" applyAlignment="1"/>
    <xf numFmtId="0" fontId="27" fillId="0" borderId="0" xfId="46" applyAlignment="1"/>
    <xf numFmtId="0" fontId="39" fillId="0" borderId="0" xfId="46" applyFont="1" applyBorder="1" applyAlignment="1" applyProtection="1">
      <alignment horizontal="center"/>
      <protection locked="0"/>
    </xf>
    <xf numFmtId="0" fontId="40" fillId="0" borderId="0" xfId="46" applyFont="1"/>
    <xf numFmtId="0" fontId="30" fillId="0" borderId="0" xfId="46" applyFont="1" applyAlignment="1">
      <alignment horizontal="left" indent="1"/>
    </xf>
    <xf numFmtId="0" fontId="30" fillId="0" borderId="0" xfId="46" applyFont="1" applyAlignment="1">
      <alignment vertical="center" wrapText="1"/>
    </xf>
    <xf numFmtId="0" fontId="1" fillId="0" borderId="0" xfId="41"/>
    <xf numFmtId="0" fontId="42" fillId="0" borderId="0" xfId="41" applyFont="1"/>
    <xf numFmtId="0" fontId="1" fillId="0" borderId="57" xfId="41" applyBorder="1"/>
    <xf numFmtId="0" fontId="1" fillId="0" borderId="58" xfId="41" applyBorder="1"/>
    <xf numFmtId="0" fontId="1" fillId="0" borderId="59" xfId="41" applyBorder="1"/>
    <xf numFmtId="0" fontId="1" fillId="0" borderId="52" xfId="41" applyBorder="1"/>
    <xf numFmtId="0" fontId="1" fillId="0" borderId="0" xfId="41" applyBorder="1" applyAlignment="1">
      <alignment horizontal="right"/>
    </xf>
    <xf numFmtId="0" fontId="1" fillId="0" borderId="0" xfId="41" applyBorder="1"/>
    <xf numFmtId="0" fontId="1" fillId="0" borderId="49" xfId="41" applyBorder="1"/>
    <xf numFmtId="38" fontId="1" fillId="0" borderId="4" xfId="15" applyFill="1" applyBorder="1" applyAlignment="1"/>
    <xf numFmtId="38" fontId="1" fillId="0" borderId="4" xfId="15" applyFont="1" applyFill="1" applyBorder="1" applyAlignment="1"/>
    <xf numFmtId="0" fontId="1" fillId="0" borderId="60" xfId="41" applyBorder="1"/>
    <xf numFmtId="0" fontId="1" fillId="0" borderId="55" xfId="41" applyBorder="1"/>
    <xf numFmtId="0" fontId="1" fillId="0" borderId="56" xfId="41" applyBorder="1"/>
    <xf numFmtId="0" fontId="43" fillId="0" borderId="57" xfId="41" applyFont="1" applyBorder="1"/>
    <xf numFmtId="0" fontId="43" fillId="0" borderId="58" xfId="41" applyFont="1" applyBorder="1" applyAlignment="1">
      <alignment horizontal="right"/>
    </xf>
    <xf numFmtId="0" fontId="45" fillId="0" borderId="0" xfId="46" applyFont="1" applyAlignment="1"/>
    <xf numFmtId="0" fontId="32" fillId="0" borderId="0" xfId="46" applyFont="1" applyAlignment="1"/>
    <xf numFmtId="0" fontId="30" fillId="0" borderId="23" xfId="46" applyFont="1" applyBorder="1" applyAlignment="1"/>
    <xf numFmtId="0" fontId="32" fillId="0" borderId="23" xfId="46" applyFont="1" applyBorder="1" applyAlignment="1"/>
    <xf numFmtId="0" fontId="30" fillId="0" borderId="0" xfId="46" applyFont="1" applyAlignment="1">
      <alignment horizontal="distributed"/>
    </xf>
    <xf numFmtId="0" fontId="30" fillId="0" borderId="0" xfId="46" applyFont="1" applyBorder="1" applyAlignment="1"/>
    <xf numFmtId="0" fontId="45" fillId="0" borderId="0" xfId="46" applyFont="1" applyBorder="1" applyAlignment="1"/>
    <xf numFmtId="37" fontId="32" fillId="0" borderId="0" xfId="46" applyNumberFormat="1" applyFont="1" applyAlignment="1">
      <alignment horizontal="left"/>
    </xf>
    <xf numFmtId="0" fontId="30" fillId="0" borderId="0" xfId="46" applyFont="1" applyBorder="1" applyAlignment="1">
      <alignment horizontal="center" wrapText="1"/>
    </xf>
    <xf numFmtId="0" fontId="30" fillId="0" borderId="0" xfId="46" applyFont="1" applyAlignment="1">
      <alignment horizontal="center" wrapText="1"/>
    </xf>
    <xf numFmtId="0" fontId="46" fillId="0" borderId="0" xfId="46" applyFont="1" applyAlignment="1">
      <alignment vertical="top"/>
    </xf>
    <xf numFmtId="0" fontId="30" fillId="0" borderId="11" xfId="46" applyFont="1" applyBorder="1" applyAlignment="1">
      <alignment horizontal="center" vertical="center"/>
    </xf>
    <xf numFmtId="0" fontId="30" fillId="0" borderId="0" xfId="46" applyFont="1" applyBorder="1" applyAlignment="1">
      <alignment horizontal="center" vertical="center"/>
    </xf>
    <xf numFmtId="0" fontId="30" fillId="0" borderId="22" xfId="46" applyFont="1" applyBorder="1" applyAlignment="1">
      <alignment horizontal="center" vertical="center"/>
    </xf>
    <xf numFmtId="0" fontId="30" fillId="0" borderId="23" xfId="46" applyFont="1" applyBorder="1" applyAlignment="1">
      <alignment horizontal="center" vertical="center"/>
    </xf>
    <xf numFmtId="0" fontId="25" fillId="0" borderId="0" xfId="0" applyFont="1">
      <alignment vertical="center"/>
    </xf>
    <xf numFmtId="0" fontId="25" fillId="0" borderId="0" xfId="0" applyFont="1" applyAlignment="1">
      <alignment horizontal="center" vertical="center"/>
    </xf>
    <xf numFmtId="0" fontId="47" fillId="0" borderId="0" xfId="46" applyNumberFormat="1" applyFont="1" applyFill="1" applyBorder="1" applyAlignment="1" applyProtection="1">
      <alignment horizontal="left"/>
    </xf>
    <xf numFmtId="0" fontId="47" fillId="0" borderId="0" xfId="46" quotePrefix="1" applyNumberFormat="1" applyFont="1" applyFill="1" applyBorder="1" applyAlignment="1" applyProtection="1">
      <alignment horizontal="left"/>
    </xf>
    <xf numFmtId="0" fontId="25" fillId="0" borderId="0" xfId="46" applyFont="1" applyAlignment="1">
      <alignment horizontal="left"/>
    </xf>
    <xf numFmtId="0" fontId="25" fillId="0" borderId="23" xfId="0" applyFont="1" applyBorder="1">
      <alignment vertical="center"/>
    </xf>
    <xf numFmtId="0" fontId="25" fillId="0" borderId="0" xfId="0" applyFont="1" applyBorder="1">
      <alignment vertical="center"/>
    </xf>
    <xf numFmtId="0" fontId="25" fillId="0" borderId="4" xfId="0" applyFont="1" applyBorder="1" applyAlignment="1">
      <alignment horizontal="center" vertical="center"/>
    </xf>
    <xf numFmtId="0" fontId="48" fillId="0" borderId="0" xfId="0" applyFont="1">
      <alignment vertical="center"/>
    </xf>
    <xf numFmtId="0" fontId="25" fillId="0" borderId="0" xfId="46" applyFont="1"/>
    <xf numFmtId="0" fontId="19" fillId="0" borderId="0" xfId="46" quotePrefix="1" applyNumberFormat="1" applyFont="1" applyFill="1" applyBorder="1" applyAlignment="1" applyProtection="1"/>
    <xf numFmtId="0" fontId="51" fillId="0" borderId="0" xfId="46" applyFont="1" applyBorder="1" applyAlignment="1"/>
    <xf numFmtId="37" fontId="52" fillId="0" borderId="0" xfId="46" applyNumberFormat="1" applyFont="1" applyBorder="1" applyAlignment="1">
      <alignment horizontal="right"/>
    </xf>
    <xf numFmtId="0" fontId="25" fillId="0" borderId="0" xfId="46" applyFont="1" applyBorder="1" applyAlignment="1"/>
    <xf numFmtId="37" fontId="52" fillId="0" borderId="0" xfId="46" applyNumberFormat="1" applyFont="1"/>
    <xf numFmtId="0" fontId="25" fillId="0" borderId="0" xfId="46" applyFont="1" applyAlignment="1"/>
    <xf numFmtId="0" fontId="47" fillId="0" borderId="0" xfId="46" quotePrefix="1" applyNumberFormat="1" applyFont="1" applyFill="1" applyBorder="1" applyAlignment="1" applyProtection="1"/>
    <xf numFmtId="0" fontId="52" fillId="0" borderId="0" xfId="46" applyFont="1" applyAlignment="1">
      <alignment horizontal="left"/>
    </xf>
    <xf numFmtId="0" fontId="53" fillId="0" borderId="0" xfId="46" applyFont="1"/>
    <xf numFmtId="0" fontId="25" fillId="0" borderId="0" xfId="46" applyFont="1" applyAlignment="1">
      <alignment horizontal="right"/>
    </xf>
    <xf numFmtId="0" fontId="48" fillId="0" borderId="0" xfId="46" applyFont="1" applyAlignment="1"/>
    <xf numFmtId="0" fontId="25" fillId="0" borderId="0" xfId="46" applyFont="1" applyAlignment="1">
      <alignment vertical="distributed" wrapText="1"/>
    </xf>
    <xf numFmtId="0" fontId="25" fillId="0" borderId="0" xfId="0" applyFont="1" applyAlignment="1"/>
    <xf numFmtId="0" fontId="30" fillId="0" borderId="0" xfId="46" applyFont="1" applyAlignment="1">
      <alignment horizontal="left" vertical="top"/>
    </xf>
    <xf numFmtId="0" fontId="30" fillId="0" borderId="0" xfId="0" applyFont="1">
      <alignment vertical="center"/>
    </xf>
    <xf numFmtId="0" fontId="25" fillId="0" borderId="0" xfId="0" applyFont="1" applyAlignment="1">
      <alignment horizontal="right" vertical="center"/>
    </xf>
    <xf numFmtId="0" fontId="55" fillId="0" borderId="0" xfId="0" applyFont="1" applyAlignment="1"/>
    <xf numFmtId="0" fontId="25" fillId="0" borderId="0" xfId="0" applyFont="1" applyAlignment="1">
      <alignment horizontal="left" vertical="center" indent="3"/>
    </xf>
    <xf numFmtId="0" fontId="55" fillId="0" borderId="0" xfId="0" applyFont="1" applyAlignment="1">
      <alignment horizontal="left" vertical="center" indent="3"/>
    </xf>
    <xf numFmtId="0" fontId="1" fillId="0" borderId="0" xfId="41" applyFont="1" applyBorder="1" applyAlignment="1">
      <alignment horizontal="right"/>
    </xf>
    <xf numFmtId="0" fontId="1" fillId="0" borderId="0" xfId="41" applyFont="1" applyBorder="1"/>
    <xf numFmtId="0" fontId="1" fillId="0" borderId="55" xfId="41" applyFont="1" applyBorder="1" applyAlignment="1">
      <alignment horizontal="right"/>
    </xf>
    <xf numFmtId="14" fontId="1" fillId="2" borderId="4" xfId="41" applyNumberFormat="1" applyFill="1" applyBorder="1" applyProtection="1">
      <protection locked="0"/>
    </xf>
    <xf numFmtId="0" fontId="1" fillId="2" borderId="4" xfId="41" applyFill="1" applyBorder="1" applyProtection="1">
      <protection locked="0"/>
    </xf>
    <xf numFmtId="38" fontId="1" fillId="2" borderId="4" xfId="15" applyFill="1" applyBorder="1" applyAlignment="1" applyProtection="1">
      <protection locked="0"/>
    </xf>
    <xf numFmtId="0" fontId="1" fillId="2" borderId="33" xfId="41" applyFill="1" applyBorder="1" applyProtection="1">
      <protection locked="0"/>
    </xf>
    <xf numFmtId="0" fontId="1" fillId="2" borderId="58" xfId="41" applyFont="1" applyFill="1" applyBorder="1" applyProtection="1">
      <protection locked="0"/>
    </xf>
    <xf numFmtId="0" fontId="1" fillId="3" borderId="61" xfId="41" applyFill="1" applyBorder="1" applyProtection="1">
      <protection locked="0"/>
    </xf>
    <xf numFmtId="0" fontId="1" fillId="2" borderId="7" xfId="41" applyFont="1" applyFill="1" applyBorder="1" applyProtection="1">
      <protection locked="0"/>
    </xf>
    <xf numFmtId="0" fontId="32" fillId="0" borderId="0" xfId="46" applyFont="1" applyBorder="1" applyAlignment="1"/>
    <xf numFmtId="0" fontId="1" fillId="0" borderId="0" xfId="41" applyFont="1"/>
    <xf numFmtId="0" fontId="28" fillId="0" borderId="0" xfId="46" applyNumberFormat="1" applyFont="1" applyFill="1" applyBorder="1" applyAlignment="1" applyProtection="1">
      <alignment horizontal="left" vertical="center"/>
    </xf>
    <xf numFmtId="0" fontId="45" fillId="0" borderId="0" xfId="46" applyFont="1" applyAlignment="1">
      <alignment vertical="center"/>
    </xf>
    <xf numFmtId="0" fontId="55" fillId="0" borderId="0" xfId="0" applyFont="1" applyAlignment="1">
      <alignment horizontal="left" vertical="center"/>
    </xf>
    <xf numFmtId="37" fontId="30" fillId="0" borderId="0" xfId="46" applyNumberFormat="1" applyFont="1"/>
    <xf numFmtId="0" fontId="1" fillId="0" borderId="0" xfId="41" applyFont="1" applyAlignment="1">
      <alignment horizontal="right"/>
    </xf>
    <xf numFmtId="0" fontId="37" fillId="0" borderId="0" xfId="46" applyFont="1" applyBorder="1" applyAlignment="1">
      <alignment vertical="center"/>
    </xf>
    <xf numFmtId="0" fontId="14" fillId="0" borderId="0" xfId="46" applyFont="1" applyBorder="1" applyAlignment="1">
      <alignment vertical="center"/>
    </xf>
    <xf numFmtId="0" fontId="7" fillId="0" borderId="0" xfId="27" applyFont="1" applyAlignment="1">
      <alignment horizontal="left"/>
    </xf>
    <xf numFmtId="0" fontId="7" fillId="0" borderId="0" xfId="25" applyFont="1" applyAlignment="1">
      <alignment horizontal="left" indent="2"/>
    </xf>
    <xf numFmtId="0" fontId="14" fillId="0" borderId="0" xfId="25" applyFont="1" applyAlignment="1">
      <alignment horizontal="left" indent="1"/>
    </xf>
    <xf numFmtId="0" fontId="14" fillId="0" borderId="0" xfId="25" applyFont="1" applyAlignment="1">
      <alignment horizontal="left" indent="2"/>
    </xf>
    <xf numFmtId="0" fontId="1" fillId="0" borderId="0" xfId="25" applyAlignment="1">
      <alignment horizontal="left" indent="3"/>
    </xf>
    <xf numFmtId="0" fontId="14" fillId="0" borderId="0" xfId="25" applyFont="1" applyAlignment="1">
      <alignment horizontal="left" indent="3"/>
    </xf>
    <xf numFmtId="0" fontId="49" fillId="0" borderId="0" xfId="25" applyFont="1" applyAlignment="1">
      <alignment vertical="center"/>
    </xf>
    <xf numFmtId="0" fontId="14" fillId="0" borderId="0" xfId="25" applyFont="1" applyAlignment="1">
      <alignment horizontal="left"/>
    </xf>
    <xf numFmtId="0" fontId="14" fillId="0" borderId="35" xfId="25" applyFont="1" applyBorder="1" applyAlignment="1">
      <alignment horizontal="center" vertical="center" shrinkToFit="1"/>
    </xf>
    <xf numFmtId="0" fontId="14" fillId="0" borderId="40" xfId="25" applyFont="1" applyBorder="1" applyAlignment="1">
      <alignment horizontal="center" vertical="center" shrinkToFit="1"/>
    </xf>
    <xf numFmtId="0" fontId="14" fillId="0" borderId="0" xfId="25" applyFont="1" applyAlignment="1">
      <alignment horizontal="left" indent="8"/>
    </xf>
    <xf numFmtId="0" fontId="44" fillId="0" borderId="0" xfId="25" applyFont="1" applyAlignment="1">
      <alignment vertical="center"/>
    </xf>
    <xf numFmtId="0" fontId="1" fillId="0" borderId="0" xfId="25" applyFont="1" applyAlignment="1">
      <alignment vertical="center"/>
    </xf>
    <xf numFmtId="0" fontId="1" fillId="0" borderId="0" xfId="25" applyAlignment="1">
      <alignment vertical="center"/>
    </xf>
    <xf numFmtId="0" fontId="7" fillId="0" borderId="0" xfId="25" applyFont="1" applyAlignment="1">
      <alignment horizontal="left" indent="3"/>
    </xf>
    <xf numFmtId="0" fontId="56" fillId="0" borderId="0" xfId="25" applyFont="1"/>
    <xf numFmtId="0" fontId="7" fillId="0" borderId="2" xfId="25" applyFont="1" applyBorder="1" applyAlignment="1">
      <alignment horizontal="right" vertical="center"/>
    </xf>
    <xf numFmtId="0" fontId="57" fillId="0" borderId="0" xfId="27" applyFont="1"/>
    <xf numFmtId="0" fontId="1" fillId="2" borderId="50" xfId="41" applyFont="1" applyFill="1" applyBorder="1" applyProtection="1">
      <protection locked="0"/>
    </xf>
    <xf numFmtId="0" fontId="30" fillId="2" borderId="37" xfId="0" applyFont="1" applyFill="1" applyBorder="1" applyProtection="1">
      <alignment vertical="center"/>
      <protection locked="0"/>
    </xf>
    <xf numFmtId="0" fontId="30" fillId="2" borderId="50" xfId="0" applyFont="1" applyFill="1" applyBorder="1" applyProtection="1">
      <alignment vertical="center"/>
      <protection locked="0"/>
    </xf>
    <xf numFmtId="0" fontId="30" fillId="2" borderId="7" xfId="0" applyFont="1" applyFill="1" applyBorder="1" applyProtection="1">
      <alignment vertical="center"/>
      <protection locked="0"/>
    </xf>
    <xf numFmtId="14" fontId="1" fillId="2" borderId="4" xfId="41" applyNumberFormat="1" applyFont="1" applyFill="1" applyBorder="1" applyProtection="1">
      <protection locked="0"/>
    </xf>
    <xf numFmtId="0" fontId="1" fillId="2" borderId="4" xfId="41" applyFont="1" applyFill="1" applyBorder="1" applyProtection="1">
      <protection locked="0"/>
    </xf>
    <xf numFmtId="0" fontId="43" fillId="0" borderId="52" xfId="41" applyFont="1" applyBorder="1" applyAlignment="1">
      <alignment vertical="top" textRotation="255" wrapText="1"/>
    </xf>
    <xf numFmtId="0" fontId="14" fillId="0" borderId="4" xfId="25" applyFont="1" applyBorder="1" applyAlignment="1"/>
    <xf numFmtId="0" fontId="14" fillId="0" borderId="42" xfId="25" applyFont="1" applyBorder="1" applyAlignment="1"/>
    <xf numFmtId="0" fontId="14" fillId="0" borderId="41" xfId="25" applyFont="1" applyBorder="1" applyAlignment="1"/>
    <xf numFmtId="0" fontId="14" fillId="0" borderId="43" xfId="25" applyFont="1" applyBorder="1" applyAlignment="1"/>
    <xf numFmtId="0" fontId="14" fillId="0" borderId="44" xfId="25" applyFont="1" applyBorder="1" applyAlignment="1"/>
    <xf numFmtId="0" fontId="14" fillId="0" borderId="45" xfId="25" applyFont="1" applyBorder="1" applyAlignment="1"/>
    <xf numFmtId="0" fontId="14" fillId="0" borderId="40" xfId="25" applyFont="1" applyBorder="1" applyAlignment="1"/>
    <xf numFmtId="0" fontId="14" fillId="0" borderId="39" xfId="25" applyFont="1" applyBorder="1" applyAlignment="1"/>
    <xf numFmtId="0" fontId="14" fillId="0" borderId="35" xfId="25" applyFont="1" applyBorder="1" applyAlignment="1"/>
    <xf numFmtId="0" fontId="58" fillId="0" borderId="0" xfId="0" applyFont="1" applyAlignment="1">
      <alignment horizontal="center" vertical="center"/>
    </xf>
    <xf numFmtId="0" fontId="58" fillId="0" borderId="0" xfId="0" applyFont="1">
      <alignment vertical="center"/>
    </xf>
    <xf numFmtId="0" fontId="58" fillId="0" borderId="62" xfId="0" applyFont="1" applyBorder="1" applyAlignment="1">
      <alignment horizontal="center" vertical="center"/>
    </xf>
    <xf numFmtId="0" fontId="58" fillId="0" borderId="63" xfId="0" applyFont="1" applyBorder="1" applyAlignment="1">
      <alignment horizontal="center" vertical="center"/>
    </xf>
    <xf numFmtId="0" fontId="58" fillId="0" borderId="64" xfId="0" applyFont="1" applyBorder="1" applyAlignment="1">
      <alignment horizontal="center" vertical="center"/>
    </xf>
    <xf numFmtId="0" fontId="58" fillId="0" borderId="30" xfId="0" applyFont="1" applyBorder="1" applyAlignment="1">
      <alignment horizontal="center" vertical="center"/>
    </xf>
    <xf numFmtId="0" fontId="58" fillId="0" borderId="7" xfId="0" applyFont="1" applyBorder="1" applyAlignment="1">
      <alignment vertical="center"/>
    </xf>
    <xf numFmtId="0" fontId="59" fillId="0" borderId="50" xfId="11" applyFont="1" applyBorder="1" applyAlignment="1" applyProtection="1">
      <alignment vertical="center"/>
    </xf>
    <xf numFmtId="0" fontId="58" fillId="0" borderId="32" xfId="0" applyFont="1" applyBorder="1" applyAlignment="1">
      <alignment horizontal="center" vertical="center"/>
    </xf>
    <xf numFmtId="0" fontId="58" fillId="0" borderId="33" xfId="0" applyFont="1" applyBorder="1" applyAlignment="1">
      <alignment vertical="center"/>
    </xf>
    <xf numFmtId="0" fontId="59" fillId="0" borderId="4" xfId="11" applyFont="1" applyBorder="1" applyAlignment="1" applyProtection="1">
      <alignment vertical="center"/>
    </xf>
    <xf numFmtId="0" fontId="58" fillId="0" borderId="30" xfId="0" applyFont="1" applyBorder="1" applyAlignment="1">
      <alignment vertical="center"/>
    </xf>
    <xf numFmtId="0" fontId="58" fillId="0" borderId="32" xfId="0" applyFont="1" applyBorder="1" applyAlignment="1">
      <alignment vertical="center"/>
    </xf>
    <xf numFmtId="0" fontId="25" fillId="0" borderId="0" xfId="0" applyFont="1" applyAlignment="1">
      <alignment vertical="center"/>
    </xf>
    <xf numFmtId="0" fontId="25" fillId="0" borderId="50" xfId="0" applyFont="1" applyBorder="1" applyAlignment="1">
      <alignment horizontal="center" vertical="center"/>
    </xf>
    <xf numFmtId="0" fontId="25" fillId="0" borderId="50" xfId="0" applyFont="1" applyBorder="1" applyAlignment="1">
      <alignment vertical="center"/>
    </xf>
    <xf numFmtId="0" fontId="25" fillId="0" borderId="42" xfId="0" applyFont="1" applyBorder="1" applyAlignment="1">
      <alignment horizontal="center" vertical="center"/>
    </xf>
    <xf numFmtId="0" fontId="25" fillId="0" borderId="44" xfId="0" applyFont="1" applyBorder="1" applyAlignment="1">
      <alignment horizontal="center" vertical="center"/>
    </xf>
    <xf numFmtId="0" fontId="25" fillId="0" borderId="45" xfId="0" applyFont="1" applyBorder="1" applyAlignment="1">
      <alignment horizontal="center" vertical="center"/>
    </xf>
    <xf numFmtId="0" fontId="25" fillId="0" borderId="51" xfId="0" applyFont="1" applyBorder="1" applyAlignment="1">
      <alignment horizontal="center" vertical="center"/>
    </xf>
    <xf numFmtId="0" fontId="25" fillId="0" borderId="63" xfId="0" applyFont="1" applyBorder="1" applyAlignment="1">
      <alignment horizontal="center" vertical="center"/>
    </xf>
    <xf numFmtId="0" fontId="25" fillId="0" borderId="64" xfId="0" applyFont="1" applyBorder="1" applyAlignment="1">
      <alignment horizontal="center" vertical="center"/>
    </xf>
    <xf numFmtId="0" fontId="25" fillId="0" borderId="65" xfId="0" applyFont="1" applyBorder="1" applyAlignment="1">
      <alignment vertical="center"/>
    </xf>
    <xf numFmtId="0" fontId="25" fillId="0" borderId="5" xfId="0" applyFont="1" applyBorder="1" applyAlignment="1">
      <alignment vertical="center"/>
    </xf>
    <xf numFmtId="0" fontId="25" fillId="0" borderId="66" xfId="0" applyFont="1" applyBorder="1" applyAlignment="1">
      <alignment vertical="center"/>
    </xf>
    <xf numFmtId="0" fontId="25" fillId="0" borderId="67" xfId="0" applyFont="1" applyBorder="1" applyAlignment="1">
      <alignment horizontal="center" vertical="center"/>
    </xf>
    <xf numFmtId="0" fontId="25" fillId="0" borderId="4" xfId="0" applyFont="1" applyBorder="1" applyAlignment="1">
      <alignment vertical="center"/>
    </xf>
    <xf numFmtId="0" fontId="25" fillId="0" borderId="44" xfId="0" applyFont="1" applyBorder="1" applyAlignment="1">
      <alignment vertical="center"/>
    </xf>
    <xf numFmtId="0" fontId="25" fillId="0" borderId="4" xfId="0" applyFont="1" applyFill="1" applyBorder="1" applyAlignment="1">
      <alignment vertical="center"/>
    </xf>
    <xf numFmtId="0" fontId="25" fillId="0" borderId="44" xfId="0" applyFont="1" applyFill="1" applyBorder="1" applyAlignment="1">
      <alignment vertical="center"/>
    </xf>
    <xf numFmtId="0" fontId="25" fillId="0" borderId="50" xfId="0" applyFont="1" applyFill="1" applyBorder="1" applyAlignment="1">
      <alignment vertical="center"/>
    </xf>
    <xf numFmtId="0" fontId="25" fillId="0" borderId="63" xfId="0" applyFont="1" applyFill="1" applyBorder="1" applyAlignment="1">
      <alignment horizontal="center" vertical="center"/>
    </xf>
    <xf numFmtId="0" fontId="30" fillId="0" borderId="11" xfId="46" applyFont="1" applyBorder="1" applyAlignment="1">
      <alignment horizontal="left" vertical="center"/>
    </xf>
    <xf numFmtId="0" fontId="30" fillId="0" borderId="0" xfId="46" applyFont="1" applyBorder="1" applyAlignment="1">
      <alignment horizontal="left" vertical="center"/>
    </xf>
    <xf numFmtId="0" fontId="25" fillId="0" borderId="0" xfId="46" applyFont="1" applyAlignment="1">
      <alignment vertical="center"/>
    </xf>
    <xf numFmtId="0" fontId="14" fillId="0" borderId="0" xfId="46" applyFont="1" applyAlignment="1">
      <alignment horizontal="distributed" vertical="center"/>
    </xf>
    <xf numFmtId="37" fontId="36" fillId="0" borderId="29" xfId="46" applyNumberFormat="1" applyFont="1" applyBorder="1" applyAlignment="1">
      <alignment vertical="center"/>
    </xf>
    <xf numFmtId="0" fontId="14" fillId="0" borderId="29" xfId="46" applyFont="1" applyBorder="1" applyAlignment="1">
      <alignment vertical="center"/>
    </xf>
    <xf numFmtId="0" fontId="37" fillId="0" borderId="29" xfId="46" applyFont="1" applyBorder="1" applyAlignment="1">
      <alignment vertical="center"/>
    </xf>
    <xf numFmtId="0" fontId="35" fillId="0" borderId="29" xfId="46" applyNumberFormat="1" applyFont="1" applyFill="1" applyBorder="1" applyAlignment="1" applyProtection="1">
      <alignment horizontal="right" vertical="center"/>
    </xf>
    <xf numFmtId="0" fontId="30" fillId="0" borderId="29" xfId="46" applyFont="1" applyBorder="1"/>
    <xf numFmtId="0" fontId="31" fillId="0" borderId="0" xfId="46" applyNumberFormat="1" applyFont="1" applyFill="1" applyBorder="1" applyAlignment="1" applyProtection="1">
      <alignment horizontal="right"/>
    </xf>
    <xf numFmtId="0" fontId="30" fillId="0" borderId="0" xfId="46" applyFont="1" applyAlignment="1">
      <alignment vertical="distributed" wrapText="1"/>
    </xf>
    <xf numFmtId="0" fontId="30" fillId="0" borderId="29" xfId="46" applyFont="1" applyBorder="1" applyAlignment="1">
      <alignment vertical="center"/>
    </xf>
    <xf numFmtId="0" fontId="30" fillId="0" borderId="68" xfId="46" applyFont="1" applyBorder="1" applyAlignment="1">
      <alignment vertical="center"/>
    </xf>
    <xf numFmtId="0" fontId="30" fillId="0" borderId="0" xfId="46" quotePrefix="1" applyNumberFormat="1" applyFont="1" applyFill="1" applyBorder="1" applyAlignment="1" applyProtection="1">
      <alignment vertical="center"/>
    </xf>
    <xf numFmtId="37" fontId="30" fillId="0" borderId="29" xfId="46" applyNumberFormat="1" applyFont="1" applyBorder="1" applyAlignment="1">
      <alignment vertical="center"/>
    </xf>
    <xf numFmtId="37" fontId="30" fillId="0" borderId="68" xfId="46" applyNumberFormat="1" applyFont="1" applyBorder="1" applyAlignment="1">
      <alignment vertical="center"/>
    </xf>
    <xf numFmtId="0" fontId="30" fillId="0" borderId="0" xfId="46" applyFont="1" applyBorder="1" applyAlignment="1">
      <alignment horizontal="right" vertical="center"/>
    </xf>
    <xf numFmtId="0" fontId="32" fillId="0" borderId="68" xfId="46" applyFont="1" applyBorder="1" applyAlignment="1">
      <alignment vertical="center"/>
    </xf>
    <xf numFmtId="0" fontId="31" fillId="0" borderId="0" xfId="46" applyNumberFormat="1" applyFont="1" applyFill="1" applyBorder="1" applyAlignment="1" applyProtection="1">
      <alignment horizontal="right" vertical="center"/>
    </xf>
    <xf numFmtId="0" fontId="7" fillId="0" borderId="0" xfId="27" applyFont="1" applyAlignment="1"/>
    <xf numFmtId="0" fontId="14" fillId="0" borderId="57" xfId="25" applyFont="1" applyBorder="1" applyAlignment="1">
      <alignment wrapText="1"/>
    </xf>
    <xf numFmtId="0" fontId="14" fillId="0" borderId="59" xfId="25" applyFont="1" applyBorder="1" applyAlignment="1"/>
    <xf numFmtId="0" fontId="14" fillId="0" borderId="61" xfId="25" applyFont="1" applyBorder="1" applyAlignment="1">
      <alignment wrapText="1"/>
    </xf>
    <xf numFmtId="0" fontId="14" fillId="0" borderId="58" xfId="25" applyFont="1" applyBorder="1" applyAlignment="1"/>
    <xf numFmtId="0" fontId="58" fillId="0" borderId="64" xfId="0" applyFont="1" applyBorder="1" applyAlignment="1">
      <alignment horizontal="center" vertical="center" wrapText="1"/>
    </xf>
    <xf numFmtId="0" fontId="58" fillId="0" borderId="51" xfId="0" applyFont="1" applyBorder="1" applyAlignment="1">
      <alignment horizontal="center" vertical="center"/>
    </xf>
    <xf numFmtId="0" fontId="58" fillId="0" borderId="45" xfId="0" applyFont="1" applyBorder="1" applyAlignment="1">
      <alignment horizontal="center" vertical="center"/>
    </xf>
    <xf numFmtId="0" fontId="58" fillId="0" borderId="42" xfId="0" applyFont="1" applyBorder="1" applyAlignment="1">
      <alignment horizontal="center" vertical="center"/>
    </xf>
    <xf numFmtId="0" fontId="58" fillId="0" borderId="34" xfId="0" applyFont="1" applyBorder="1" applyAlignment="1">
      <alignment horizontal="center" vertical="center"/>
    </xf>
    <xf numFmtId="0" fontId="58" fillId="0" borderId="51" xfId="0" applyFont="1" applyBorder="1" applyAlignment="1">
      <alignment horizontal="center" vertical="center" wrapText="1"/>
    </xf>
    <xf numFmtId="0" fontId="60" fillId="0" borderId="0" xfId="0" applyFont="1" applyAlignment="1">
      <alignment vertical="center"/>
    </xf>
    <xf numFmtId="0" fontId="58" fillId="0" borderId="0" xfId="0" applyFont="1" applyAlignment="1">
      <alignment horizontal="left" vertical="center"/>
    </xf>
    <xf numFmtId="0" fontId="1" fillId="4" borderId="57" xfId="41" applyFill="1" applyBorder="1"/>
    <xf numFmtId="0" fontId="1" fillId="4" borderId="58" xfId="41" applyFill="1" applyBorder="1" applyAlignment="1">
      <alignment horizontal="right"/>
    </xf>
    <xf numFmtId="0" fontId="1" fillId="4" borderId="58" xfId="41" applyFill="1" applyBorder="1"/>
    <xf numFmtId="0" fontId="1" fillId="4" borderId="52" xfId="41" applyFill="1" applyBorder="1"/>
    <xf numFmtId="0" fontId="1" fillId="4" borderId="0" xfId="41" applyFill="1" applyBorder="1" applyAlignment="1">
      <alignment horizontal="right"/>
    </xf>
    <xf numFmtId="14" fontId="1" fillId="4" borderId="4" xfId="41" applyNumberFormat="1" applyFill="1" applyBorder="1"/>
    <xf numFmtId="0" fontId="1" fillId="4" borderId="0" xfId="41" applyFill="1" applyBorder="1"/>
    <xf numFmtId="0" fontId="5" fillId="4" borderId="0" xfId="41" applyFont="1" applyFill="1" applyBorder="1"/>
    <xf numFmtId="0" fontId="1" fillId="4" borderId="0" xfId="41" applyFont="1" applyFill="1" applyAlignment="1">
      <alignment horizontal="right"/>
    </xf>
    <xf numFmtId="0" fontId="1" fillId="4" borderId="4" xfId="41" applyFill="1" applyBorder="1"/>
    <xf numFmtId="38" fontId="1" fillId="4" borderId="4" xfId="15" applyFill="1" applyBorder="1" applyAlignment="1"/>
    <xf numFmtId="0" fontId="1" fillId="4" borderId="2" xfId="41" applyFill="1" applyBorder="1"/>
    <xf numFmtId="0" fontId="1" fillId="4" borderId="6" xfId="41" applyFill="1" applyBorder="1"/>
    <xf numFmtId="0" fontId="1" fillId="4" borderId="50" xfId="41" applyFill="1" applyBorder="1"/>
    <xf numFmtId="0" fontId="1" fillId="4" borderId="23" xfId="41" applyFill="1" applyBorder="1"/>
    <xf numFmtId="0" fontId="1" fillId="4" borderId="24" xfId="41" applyFill="1" applyBorder="1"/>
    <xf numFmtId="0" fontId="1" fillId="4" borderId="7" xfId="41" applyFill="1" applyBorder="1"/>
    <xf numFmtId="0" fontId="1" fillId="4" borderId="0" xfId="41" applyFont="1" applyFill="1" applyBorder="1" applyAlignment="1">
      <alignment horizontal="right"/>
    </xf>
    <xf numFmtId="0" fontId="1" fillId="4" borderId="37" xfId="41" applyFill="1" applyBorder="1"/>
    <xf numFmtId="0" fontId="1" fillId="4" borderId="60" xfId="41" applyFill="1" applyBorder="1"/>
    <xf numFmtId="0" fontId="1" fillId="4" borderId="55" xfId="41" applyFill="1" applyBorder="1"/>
    <xf numFmtId="0" fontId="1" fillId="4" borderId="56" xfId="41" applyFill="1" applyBorder="1"/>
    <xf numFmtId="0" fontId="1" fillId="4" borderId="0" xfId="41" applyFont="1" applyFill="1"/>
    <xf numFmtId="0" fontId="0" fillId="0" borderId="4" xfId="0" applyBorder="1" applyAlignment="1">
      <alignment horizontal="center" vertical="center"/>
    </xf>
    <xf numFmtId="56" fontId="0" fillId="0" borderId="4" xfId="0" applyNumberFormat="1" applyBorder="1">
      <alignment vertical="center"/>
    </xf>
    <xf numFmtId="0" fontId="0" fillId="0" borderId="4" xfId="0" applyBorder="1">
      <alignment vertical="center"/>
    </xf>
    <xf numFmtId="177" fontId="25" fillId="0" borderId="0" xfId="0" applyNumberFormat="1" applyFont="1" applyAlignment="1">
      <alignment horizontal="left" vertical="center"/>
    </xf>
    <xf numFmtId="0" fontId="25" fillId="0" borderId="0" xfId="0" applyFont="1" applyAlignment="1">
      <alignment horizontal="left" vertical="center"/>
    </xf>
    <xf numFmtId="0" fontId="47" fillId="0" borderId="0" xfId="46" applyNumberFormat="1" applyFont="1" applyFill="1" applyBorder="1" applyAlignment="1" applyProtection="1">
      <alignment horizontal="right"/>
    </xf>
    <xf numFmtId="0" fontId="47" fillId="0" borderId="0" xfId="46" quotePrefix="1" applyNumberFormat="1" applyFont="1" applyFill="1" applyBorder="1" applyAlignment="1" applyProtection="1">
      <alignment horizontal="right"/>
    </xf>
    <xf numFmtId="177" fontId="14" fillId="0" borderId="0" xfId="25" applyNumberFormat="1" applyFont="1"/>
    <xf numFmtId="0" fontId="14" fillId="0" borderId="0" xfId="25" applyFont="1" applyAlignment="1">
      <alignment horizontal="distributed"/>
    </xf>
    <xf numFmtId="0" fontId="14" fillId="0" borderId="0" xfId="25" applyFont="1" applyBorder="1" applyAlignment="1"/>
    <xf numFmtId="0" fontId="14" fillId="0" borderId="51" xfId="25" applyFont="1" applyBorder="1" applyAlignment="1"/>
    <xf numFmtId="0" fontId="14" fillId="0" borderId="8" xfId="25" applyFont="1" applyBorder="1" applyAlignment="1"/>
    <xf numFmtId="14" fontId="0" fillId="0" borderId="4" xfId="0" applyNumberFormat="1" applyBorder="1">
      <alignment vertical="center"/>
    </xf>
    <xf numFmtId="0" fontId="0" fillId="0" borderId="4" xfId="0" applyBorder="1" applyAlignment="1">
      <alignment vertical="center" wrapText="1"/>
    </xf>
    <xf numFmtId="0" fontId="1" fillId="0" borderId="52" xfId="41" applyFill="1" applyBorder="1"/>
    <xf numFmtId="0" fontId="1" fillId="0" borderId="0" xfId="41" applyFont="1" applyFill="1" applyBorder="1" applyAlignment="1">
      <alignment horizontal="right"/>
    </xf>
    <xf numFmtId="0" fontId="1" fillId="0" borderId="0" xfId="41" applyFill="1" applyBorder="1"/>
    <xf numFmtId="177" fontId="18" fillId="0" borderId="0" xfId="38" applyNumberFormat="1" applyFont="1" applyAlignment="1">
      <alignment horizontal="left"/>
    </xf>
    <xf numFmtId="177" fontId="18" fillId="0" borderId="0" xfId="38" applyNumberFormat="1" applyFont="1" applyAlignment="1"/>
    <xf numFmtId="0" fontId="18" fillId="0" borderId="0" xfId="38" applyFont="1" applyAlignment="1"/>
    <xf numFmtId="0" fontId="61" fillId="0" borderId="0" xfId="38" applyFont="1"/>
    <xf numFmtId="0" fontId="62" fillId="0" borderId="0" xfId="38" applyFont="1"/>
    <xf numFmtId="14" fontId="0" fillId="0" borderId="4" xfId="0" applyNumberFormat="1" applyBorder="1" applyAlignment="1">
      <alignment horizontal="center" vertical="center"/>
    </xf>
    <xf numFmtId="0" fontId="0" fillId="0" borderId="4" xfId="0" applyBorder="1" applyAlignment="1">
      <alignment horizontal="left" vertical="center"/>
    </xf>
    <xf numFmtId="0" fontId="0" fillId="0" borderId="0" xfId="41" applyFont="1" applyBorder="1"/>
    <xf numFmtId="0" fontId="18" fillId="0" borderId="0" xfId="38" applyFont="1" applyAlignment="1">
      <alignment horizontal="left" indent="1"/>
    </xf>
    <xf numFmtId="0" fontId="18" fillId="0" borderId="0" xfId="38" quotePrefix="1" applyFont="1" applyAlignment="1">
      <alignment horizontal="left" indent="1"/>
    </xf>
    <xf numFmtId="0" fontId="18" fillId="0" borderId="0" xfId="38" applyFont="1" applyAlignment="1">
      <alignment vertical="top"/>
    </xf>
    <xf numFmtId="0" fontId="18" fillId="0" borderId="0" xfId="38" applyFont="1" applyAlignment="1">
      <alignment horizontal="left" vertical="top"/>
    </xf>
    <xf numFmtId="177" fontId="18" fillId="0" borderId="0" xfId="38" applyNumberFormat="1" applyFont="1" applyAlignment="1">
      <alignment horizontal="center"/>
    </xf>
    <xf numFmtId="0" fontId="63" fillId="0" borderId="0" xfId="38" applyFont="1" applyAlignment="1"/>
    <xf numFmtId="0" fontId="63" fillId="0" borderId="0" xfId="38" applyFont="1" applyAlignment="1">
      <alignment horizontal="center"/>
    </xf>
    <xf numFmtId="0" fontId="18" fillId="0" borderId="0" xfId="38" applyFont="1" applyAlignment="1">
      <alignment horizontal="left" vertical="top" indent="1"/>
    </xf>
    <xf numFmtId="177" fontId="18" fillId="0" borderId="0" xfId="38" applyNumberFormat="1" applyFont="1" applyBorder="1" applyAlignment="1"/>
    <xf numFmtId="0" fontId="18" fillId="0" borderId="9" xfId="38" applyFont="1" applyBorder="1"/>
    <xf numFmtId="0" fontId="18" fillId="0" borderId="28" xfId="38" applyFont="1" applyBorder="1"/>
    <xf numFmtId="0" fontId="18" fillId="0" borderId="10" xfId="38" applyFont="1" applyBorder="1"/>
    <xf numFmtId="0" fontId="18" fillId="0" borderId="23" xfId="38" applyFont="1" applyBorder="1"/>
    <xf numFmtId="0" fontId="18" fillId="0" borderId="24" xfId="38" applyFont="1" applyBorder="1"/>
    <xf numFmtId="0" fontId="18" fillId="0" borderId="8" xfId="38" applyFont="1" applyBorder="1"/>
    <xf numFmtId="0" fontId="18" fillId="0" borderId="11" xfId="38" applyFont="1" applyBorder="1"/>
    <xf numFmtId="0" fontId="18" fillId="0" borderId="22" xfId="38" applyFont="1" applyBorder="1"/>
    <xf numFmtId="0" fontId="65" fillId="0" borderId="0" xfId="38" applyFont="1"/>
    <xf numFmtId="0" fontId="18" fillId="0" borderId="0" xfId="38" applyFont="1" applyBorder="1" applyAlignment="1">
      <alignment horizontal="center" vertical="center" textRotation="255"/>
    </xf>
    <xf numFmtId="0" fontId="7" fillId="0" borderId="0" xfId="27" applyFont="1" applyAlignment="1">
      <alignment horizontal="left" indent="2"/>
    </xf>
    <xf numFmtId="0" fontId="7" fillId="0" borderId="0" xfId="38" applyFont="1" applyAlignment="1">
      <alignment horizontal="right"/>
    </xf>
    <xf numFmtId="0" fontId="7" fillId="0" borderId="0" xfId="38" applyFont="1" applyAlignment="1">
      <alignment horizontal="left" indent="2"/>
    </xf>
    <xf numFmtId="0" fontId="7" fillId="0" borderId="0" xfId="38" applyFont="1" applyAlignment="1">
      <alignment horizontal="center"/>
    </xf>
    <xf numFmtId="0" fontId="7" fillId="0" borderId="0" xfId="38" applyFont="1" applyAlignment="1">
      <alignment horizontal="left"/>
    </xf>
    <xf numFmtId="0" fontId="7" fillId="0" borderId="0" xfId="38" quotePrefix="1" applyFont="1" applyAlignment="1">
      <alignment horizontal="right"/>
    </xf>
    <xf numFmtId="0" fontId="7" fillId="0" borderId="0" xfId="38" applyFont="1" applyBorder="1" applyAlignment="1">
      <alignment horizontal="center"/>
    </xf>
    <xf numFmtId="0" fontId="7" fillId="0" borderId="0" xfId="38" applyFont="1" applyBorder="1"/>
    <xf numFmtId="177" fontId="7" fillId="0" borderId="0" xfId="38" applyNumberFormat="1" applyFont="1" applyAlignment="1">
      <alignment horizontal="left"/>
    </xf>
    <xf numFmtId="0" fontId="7" fillId="0" borderId="0" xfId="38" quotePrefix="1" applyFont="1" applyBorder="1" applyAlignment="1">
      <alignment horizontal="right"/>
    </xf>
    <xf numFmtId="177" fontId="7" fillId="0" borderId="0" xfId="38" applyNumberFormat="1" applyFont="1" applyAlignment="1"/>
    <xf numFmtId="0" fontId="7" fillId="0" borderId="0" xfId="38" applyFont="1" applyAlignment="1">
      <alignment horizontal="left" indent="1"/>
    </xf>
    <xf numFmtId="0" fontId="7" fillId="0" borderId="0" xfId="38" applyFont="1" applyAlignment="1">
      <alignment horizontal="left" indent="3"/>
    </xf>
    <xf numFmtId="0" fontId="7" fillId="0" borderId="0" xfId="38" applyFont="1" applyAlignment="1">
      <alignment horizontal="right" indent="1"/>
    </xf>
    <xf numFmtId="0" fontId="7" fillId="0" borderId="0" xfId="38" quotePrefix="1" applyFont="1" applyAlignment="1">
      <alignment horizontal="left" indent="1"/>
    </xf>
    <xf numFmtId="0" fontId="66" fillId="0" borderId="0" xfId="38" applyFont="1" applyAlignment="1"/>
    <xf numFmtId="0" fontId="66" fillId="0" borderId="0" xfId="38" applyFont="1" applyAlignment="1">
      <alignment horizontal="center"/>
    </xf>
    <xf numFmtId="0" fontId="7" fillId="0" borderId="0" xfId="38" applyFont="1" applyAlignment="1"/>
    <xf numFmtId="0" fontId="7" fillId="0" borderId="0" xfId="38" applyFont="1" applyAlignment="1">
      <alignment horizontal="left" vertical="top"/>
    </xf>
    <xf numFmtId="0" fontId="7" fillId="0" borderId="0" xfId="38" applyFont="1" applyAlignment="1">
      <alignment vertical="top"/>
    </xf>
    <xf numFmtId="0" fontId="7" fillId="0" borderId="0" xfId="38" quotePrefix="1" applyFont="1"/>
    <xf numFmtId="0" fontId="7" fillId="0" borderId="0" xfId="38" applyFont="1" applyAlignment="1">
      <alignment vertical="center"/>
    </xf>
    <xf numFmtId="0" fontId="7" fillId="0" borderId="8" xfId="38" applyFont="1" applyBorder="1"/>
    <xf numFmtId="0" fontId="7" fillId="0" borderId="28" xfId="38" applyFont="1" applyBorder="1"/>
    <xf numFmtId="0" fontId="7" fillId="0" borderId="22" xfId="38" applyFont="1" applyBorder="1"/>
    <xf numFmtId="0" fontId="7" fillId="0" borderId="24" xfId="38" applyFont="1" applyBorder="1"/>
    <xf numFmtId="0" fontId="7" fillId="0" borderId="4" xfId="38" applyFont="1" applyBorder="1"/>
    <xf numFmtId="0" fontId="7" fillId="0" borderId="11" xfId="38" applyFont="1" applyBorder="1"/>
    <xf numFmtId="0" fontId="7" fillId="0" borderId="10" xfId="38" applyFont="1" applyBorder="1"/>
    <xf numFmtId="0" fontId="7" fillId="0" borderId="23" xfId="38" applyFont="1" applyBorder="1"/>
    <xf numFmtId="0" fontId="7" fillId="0" borderId="4" xfId="38" applyFont="1" applyBorder="1" applyAlignment="1">
      <alignment horizontal="center" vertical="center"/>
    </xf>
    <xf numFmtId="0" fontId="0" fillId="2" borderId="4" xfId="41" applyFont="1" applyFill="1" applyBorder="1" applyProtection="1">
      <protection locked="0"/>
    </xf>
    <xf numFmtId="0" fontId="0" fillId="2" borderId="4" xfId="41" applyFont="1" applyFill="1" applyBorder="1" applyAlignment="1" applyProtection="1">
      <alignment wrapText="1"/>
      <protection locked="0"/>
    </xf>
    <xf numFmtId="0" fontId="0" fillId="2" borderId="58" xfId="41" applyFont="1" applyFill="1" applyBorder="1" applyProtection="1">
      <protection locked="0"/>
    </xf>
    <xf numFmtId="0" fontId="7" fillId="0" borderId="0" xfId="25" applyFont="1" applyAlignment="1">
      <alignment horizontal="right"/>
    </xf>
    <xf numFmtId="0" fontId="25" fillId="0" borderId="0" xfId="41" applyFont="1" applyAlignment="1">
      <alignment vertical="center"/>
    </xf>
    <xf numFmtId="0" fontId="0" fillId="0" borderId="0" xfId="41" applyFont="1" applyBorder="1" applyAlignment="1">
      <alignment horizontal="right"/>
    </xf>
    <xf numFmtId="0" fontId="0" fillId="0" borderId="69" xfId="0" applyBorder="1">
      <alignment vertical="center"/>
    </xf>
    <xf numFmtId="0" fontId="0" fillId="0" borderId="45" xfId="0" applyBorder="1">
      <alignment vertical="center"/>
    </xf>
    <xf numFmtId="0" fontId="0" fillId="0" borderId="42" xfId="0" applyBorder="1">
      <alignment vertical="center"/>
    </xf>
    <xf numFmtId="0" fontId="0" fillId="0" borderId="5" xfId="0" applyBorder="1" applyAlignment="1">
      <alignment vertical="center"/>
    </xf>
    <xf numFmtId="0" fontId="0" fillId="0" borderId="51" xfId="0" applyBorder="1">
      <alignment vertical="center"/>
    </xf>
    <xf numFmtId="0" fontId="0" fillId="0" borderId="34" xfId="0" applyBorder="1" applyAlignment="1">
      <alignment horizontal="center" vertical="center"/>
    </xf>
    <xf numFmtId="0" fontId="0" fillId="0" borderId="60" xfId="0" applyBorder="1" applyAlignment="1">
      <alignment horizontal="distributed" vertical="center"/>
    </xf>
    <xf numFmtId="0" fontId="0" fillId="0" borderId="53" xfId="0" applyBorder="1" applyAlignment="1">
      <alignment horizontal="distributed" vertical="center"/>
    </xf>
    <xf numFmtId="0" fontId="0" fillId="0" borderId="0" xfId="0" applyBorder="1" applyAlignment="1">
      <alignment vertical="center"/>
    </xf>
    <xf numFmtId="0" fontId="0" fillId="0" borderId="39" xfId="0" applyBorder="1" applyAlignment="1">
      <alignment horizontal="distributed" vertical="center"/>
    </xf>
    <xf numFmtId="0" fontId="0" fillId="0" borderId="23" xfId="0" applyBorder="1">
      <alignment vertical="center"/>
    </xf>
    <xf numFmtId="0" fontId="0" fillId="0" borderId="0" xfId="0" applyAlignment="1">
      <alignment horizontal="center" vertical="center"/>
    </xf>
    <xf numFmtId="0" fontId="58" fillId="0" borderId="50" xfId="0" applyFont="1" applyBorder="1" applyAlignment="1">
      <alignment horizontal="center" vertical="center"/>
    </xf>
    <xf numFmtId="0" fontId="58" fillId="0" borderId="34" xfId="0" applyFont="1" applyBorder="1" applyAlignment="1">
      <alignment horizontal="center" vertical="center" wrapText="1"/>
    </xf>
    <xf numFmtId="0" fontId="7" fillId="0" borderId="56" xfId="27" applyFont="1" applyBorder="1"/>
    <xf numFmtId="0" fontId="7" fillId="0" borderId="60" xfId="27" applyFont="1" applyBorder="1"/>
    <xf numFmtId="0" fontId="7" fillId="0" borderId="70" xfId="27" applyFont="1" applyBorder="1"/>
    <xf numFmtId="0" fontId="7" fillId="0" borderId="55" xfId="27" applyFont="1" applyBorder="1"/>
    <xf numFmtId="0" fontId="7" fillId="0" borderId="49" xfId="27" applyFont="1" applyBorder="1"/>
    <xf numFmtId="0" fontId="7" fillId="0" borderId="52" xfId="27" applyFont="1" applyBorder="1"/>
    <xf numFmtId="0" fontId="7" fillId="0" borderId="71" xfId="27" applyFont="1" applyBorder="1"/>
    <xf numFmtId="0" fontId="7" fillId="0" borderId="0" xfId="27" applyFont="1" applyBorder="1"/>
    <xf numFmtId="0" fontId="11" fillId="0" borderId="0" xfId="27" applyFont="1" applyBorder="1"/>
    <xf numFmtId="0" fontId="7" fillId="0" borderId="49" xfId="27" applyFont="1" applyBorder="1" applyAlignment="1">
      <alignment horizontal="centerContinuous"/>
    </xf>
    <xf numFmtId="0" fontId="7" fillId="0" borderId="52" xfId="27" applyFont="1" applyBorder="1" applyAlignment="1">
      <alignment horizontal="centerContinuous"/>
    </xf>
    <xf numFmtId="0" fontId="7" fillId="0" borderId="71" xfId="27" applyFont="1" applyBorder="1" applyAlignment="1">
      <alignment horizontal="centerContinuous"/>
    </xf>
    <xf numFmtId="0" fontId="7" fillId="0" borderId="0" xfId="27" applyFont="1" applyBorder="1" applyAlignment="1">
      <alignment horizontal="centerContinuous"/>
    </xf>
    <xf numFmtId="0" fontId="7" fillId="0" borderId="57" xfId="27" applyFont="1" applyBorder="1"/>
    <xf numFmtId="0" fontId="7" fillId="0" borderId="58" xfId="27" applyFont="1" applyBorder="1"/>
    <xf numFmtId="0" fontId="7" fillId="0" borderId="72" xfId="27" applyFont="1" applyBorder="1" applyAlignment="1">
      <alignment horizontal="distributed" vertical="center" indent="1"/>
    </xf>
    <xf numFmtId="0" fontId="66" fillId="0" borderId="0" xfId="27" applyFont="1"/>
    <xf numFmtId="0" fontId="7" fillId="0" borderId="0" xfId="27" applyFont="1" applyAlignment="1">
      <alignment horizontal="right"/>
    </xf>
    <xf numFmtId="0" fontId="18" fillId="0" borderId="0" xfId="32" applyFont="1"/>
    <xf numFmtId="0" fontId="18" fillId="0" borderId="0" xfId="32" applyFont="1" applyBorder="1"/>
    <xf numFmtId="0" fontId="18" fillId="0" borderId="24" xfId="32" applyFont="1" applyBorder="1"/>
    <xf numFmtId="0" fontId="18" fillId="0" borderId="23" xfId="32" applyFont="1" applyBorder="1"/>
    <xf numFmtId="0" fontId="18" fillId="0" borderId="22" xfId="32" applyFont="1" applyBorder="1"/>
    <xf numFmtId="0" fontId="18" fillId="0" borderId="10" xfId="32" applyFont="1" applyBorder="1"/>
    <xf numFmtId="0" fontId="18" fillId="0" borderId="11" xfId="32" applyFont="1" applyBorder="1"/>
    <xf numFmtId="0" fontId="18" fillId="0" borderId="28" xfId="32" applyFont="1" applyBorder="1"/>
    <xf numFmtId="0" fontId="18" fillId="0" borderId="9" xfId="32" applyFont="1" applyBorder="1"/>
    <xf numFmtId="0" fontId="18" fillId="0" borderId="8" xfId="32" applyFont="1" applyBorder="1"/>
    <xf numFmtId="0" fontId="18" fillId="0" borderId="0" xfId="32" applyFont="1" applyAlignment="1">
      <alignment horizontal="right"/>
    </xf>
    <xf numFmtId="0" fontId="18" fillId="0" borderId="0" xfId="38" applyFont="1" applyAlignment="1">
      <alignment horizontal="right" indent="1"/>
    </xf>
    <xf numFmtId="0" fontId="7" fillId="0" borderId="0" xfId="25" quotePrefix="1" applyFont="1" applyAlignment="1">
      <alignment horizontal="right"/>
    </xf>
    <xf numFmtId="0" fontId="7" fillId="0" borderId="0" xfId="25" applyFont="1" applyAlignment="1">
      <alignment horizontal="distributed"/>
    </xf>
    <xf numFmtId="177" fontId="7" fillId="0" borderId="0" xfId="25" applyNumberFormat="1" applyFont="1"/>
    <xf numFmtId="0" fontId="18" fillId="0" borderId="0" xfId="33" applyFont="1"/>
    <xf numFmtId="0" fontId="18" fillId="0" borderId="0" xfId="33" applyFont="1" applyBorder="1"/>
    <xf numFmtId="0" fontId="18" fillId="0" borderId="0" xfId="33" applyFont="1" applyBorder="1" applyAlignment="1">
      <alignment wrapText="1"/>
    </xf>
    <xf numFmtId="0" fontId="18" fillId="0" borderId="4" xfId="33" applyFont="1" applyBorder="1" applyAlignment="1">
      <alignment horizontal="center" vertical="center"/>
    </xf>
    <xf numFmtId="0" fontId="18" fillId="0" borderId="24" xfId="33" applyFont="1" applyBorder="1"/>
    <xf numFmtId="0" fontId="18" fillId="0" borderId="23" xfId="33" applyFont="1" applyBorder="1"/>
    <xf numFmtId="177" fontId="18" fillId="0" borderId="23" xfId="33" applyNumberFormat="1" applyFont="1" applyBorder="1" applyAlignment="1">
      <alignment vertical="center"/>
    </xf>
    <xf numFmtId="0" fontId="18" fillId="0" borderId="22" xfId="33" applyFont="1" applyBorder="1" applyAlignment="1">
      <alignment vertical="center" wrapText="1"/>
    </xf>
    <xf numFmtId="177" fontId="18" fillId="0" borderId="28" xfId="33" applyNumberFormat="1" applyFont="1" applyBorder="1" applyAlignment="1">
      <alignment vertical="center"/>
    </xf>
    <xf numFmtId="177" fontId="18" fillId="0" borderId="9" xfId="33" applyNumberFormat="1" applyFont="1" applyBorder="1" applyAlignment="1">
      <alignment vertical="center"/>
    </xf>
    <xf numFmtId="177" fontId="18" fillId="0" borderId="8" xfId="33" applyNumberFormat="1" applyFont="1" applyBorder="1" applyAlignment="1">
      <alignment vertical="center"/>
    </xf>
    <xf numFmtId="177" fontId="18" fillId="0" borderId="24" xfId="33" applyNumberFormat="1" applyFont="1" applyBorder="1" applyAlignment="1">
      <alignment vertical="center"/>
    </xf>
    <xf numFmtId="177" fontId="18" fillId="0" borderId="22" xfId="33" applyNumberFormat="1" applyFont="1" applyBorder="1" applyAlignment="1">
      <alignment vertical="center"/>
    </xf>
    <xf numFmtId="0" fontId="18" fillId="0" borderId="22" xfId="33" applyFont="1" applyBorder="1" applyAlignment="1">
      <alignment horizontal="center" vertical="center"/>
    </xf>
    <xf numFmtId="0" fontId="18" fillId="0" borderId="73" xfId="33" applyFont="1" applyBorder="1" applyAlignment="1">
      <alignment horizontal="center" vertical="center"/>
    </xf>
    <xf numFmtId="0" fontId="18" fillId="0" borderId="0" xfId="33" applyFont="1" applyAlignment="1">
      <alignment horizontal="center"/>
    </xf>
    <xf numFmtId="0" fontId="18" fillId="0" borderId="0" xfId="33" applyFont="1" applyAlignment="1">
      <alignment horizontal="left"/>
    </xf>
    <xf numFmtId="0" fontId="18" fillId="0" borderId="29" xfId="38" applyFont="1" applyBorder="1"/>
    <xf numFmtId="0" fontId="18" fillId="0" borderId="0" xfId="38" applyFont="1" applyBorder="1" applyAlignment="1">
      <alignment horizontal="center"/>
    </xf>
    <xf numFmtId="0" fontId="63" fillId="0" borderId="0" xfId="38" applyFont="1" applyBorder="1" applyAlignment="1"/>
    <xf numFmtId="0" fontId="7" fillId="0" borderId="0" xfId="39" applyFont="1"/>
    <xf numFmtId="0" fontId="7" fillId="0" borderId="0" xfId="39" applyFont="1" applyBorder="1"/>
    <xf numFmtId="0" fontId="7" fillId="0" borderId="24" xfId="39" applyFont="1" applyBorder="1"/>
    <xf numFmtId="0" fontId="7" fillId="0" borderId="23" xfId="39" applyFont="1" applyBorder="1"/>
    <xf numFmtId="0" fontId="7" fillId="0" borderId="22" xfId="39" applyFont="1" applyBorder="1"/>
    <xf numFmtId="0" fontId="7" fillId="0" borderId="10" xfId="39" applyFont="1" applyBorder="1"/>
    <xf numFmtId="0" fontId="7" fillId="0" borderId="11" xfId="39" applyFont="1" applyBorder="1"/>
    <xf numFmtId="0" fontId="7" fillId="0" borderId="6" xfId="39" applyFont="1" applyBorder="1"/>
    <xf numFmtId="0" fontId="7" fillId="0" borderId="2" xfId="39" applyFont="1" applyBorder="1"/>
    <xf numFmtId="0" fontId="8" fillId="0" borderId="2" xfId="39" applyFont="1" applyBorder="1" applyAlignment="1">
      <alignment horizontal="left" vertical="center"/>
    </xf>
    <xf numFmtId="0" fontId="8" fillId="0" borderId="4" xfId="39" applyFont="1" applyBorder="1" applyAlignment="1">
      <alignment horizontal="centerContinuous" vertical="center"/>
    </xf>
    <xf numFmtId="0" fontId="7" fillId="0" borderId="10" xfId="39" applyFont="1" applyBorder="1" applyAlignment="1">
      <alignment horizontal="centerContinuous" vertical="center"/>
    </xf>
    <xf numFmtId="0" fontId="7" fillId="0" borderId="0" xfId="39" applyFont="1" applyBorder="1" applyAlignment="1">
      <alignment horizontal="centerContinuous" vertical="center"/>
    </xf>
    <xf numFmtId="0" fontId="10" fillId="0" borderId="0" xfId="39" applyFont="1" applyBorder="1" applyAlignment="1">
      <alignment horizontal="centerContinuous" vertical="center"/>
    </xf>
    <xf numFmtId="0" fontId="10" fillId="0" borderId="11" xfId="39" applyFont="1" applyBorder="1" applyAlignment="1">
      <alignment horizontal="centerContinuous" vertical="center"/>
    </xf>
    <xf numFmtId="0" fontId="68" fillId="0" borderId="10" xfId="39" applyFont="1" applyBorder="1" applyAlignment="1">
      <alignment horizontal="left" vertical="center"/>
    </xf>
    <xf numFmtId="0" fontId="7" fillId="0" borderId="0" xfId="39" applyFont="1" applyBorder="1" applyAlignment="1">
      <alignment horizontal="left" indent="1"/>
    </xf>
    <xf numFmtId="0" fontId="7" fillId="0" borderId="11" xfId="27" applyFont="1" applyBorder="1"/>
    <xf numFmtId="0" fontId="7" fillId="0" borderId="10" xfId="39" applyFont="1" applyBorder="1" applyAlignment="1">
      <alignment horizontal="left"/>
    </xf>
    <xf numFmtId="0" fontId="7" fillId="0" borderId="0" xfId="39" applyFont="1" applyBorder="1" applyAlignment="1">
      <alignment horizontal="left"/>
    </xf>
    <xf numFmtId="0" fontId="7" fillId="0" borderId="11" xfId="39" applyFont="1" applyBorder="1" applyAlignment="1">
      <alignment horizontal="left"/>
    </xf>
    <xf numFmtId="0" fontId="7" fillId="0" borderId="28" xfId="39" applyFont="1" applyBorder="1"/>
    <xf numFmtId="0" fontId="7" fillId="0" borderId="9" xfId="39" applyFont="1" applyBorder="1"/>
    <xf numFmtId="0" fontId="7" fillId="0" borderId="8" xfId="39" applyFont="1" applyBorder="1"/>
    <xf numFmtId="0" fontId="18" fillId="0" borderId="0" xfId="37" applyFont="1"/>
    <xf numFmtId="0" fontId="18" fillId="0" borderId="0" xfId="37" applyFont="1" applyAlignment="1">
      <alignment horizontal="right"/>
    </xf>
    <xf numFmtId="0" fontId="18" fillId="0" borderId="29" xfId="37" applyFont="1" applyBorder="1"/>
    <xf numFmtId="14" fontId="18" fillId="0" borderId="0" xfId="37" applyNumberFormat="1" applyFont="1"/>
    <xf numFmtId="0" fontId="18" fillId="0" borderId="0" xfId="37" quotePrefix="1" applyFont="1" applyAlignment="1">
      <alignment horizontal="right"/>
    </xf>
    <xf numFmtId="38" fontId="18" fillId="0" borderId="0" xfId="37" applyNumberFormat="1" applyFont="1" applyAlignment="1"/>
    <xf numFmtId="0" fontId="18" fillId="0" borderId="0" xfId="37" applyFont="1" applyAlignment="1">
      <alignment horizontal="left"/>
    </xf>
    <xf numFmtId="0" fontId="7" fillId="0" borderId="0" xfId="37" applyFont="1"/>
    <xf numFmtId="0" fontId="25" fillId="0" borderId="0" xfId="41" applyFont="1"/>
    <xf numFmtId="0" fontId="49" fillId="0" borderId="0" xfId="25" applyFont="1" applyAlignment="1">
      <alignment horizontal="left"/>
    </xf>
    <xf numFmtId="0" fontId="14" fillId="0" borderId="0" xfId="25" applyFont="1" applyFill="1"/>
    <xf numFmtId="0" fontId="14" fillId="0" borderId="23" xfId="25" applyFont="1" applyBorder="1"/>
    <xf numFmtId="0" fontId="49" fillId="0" borderId="0" xfId="25" applyFont="1" applyAlignment="1">
      <alignment horizontal="left" vertical="center"/>
    </xf>
    <xf numFmtId="0" fontId="18" fillId="0" borderId="0" xfId="35" applyFont="1"/>
    <xf numFmtId="0" fontId="18" fillId="0" borderId="0" xfId="35" applyFont="1" applyBorder="1"/>
    <xf numFmtId="0" fontId="18" fillId="0" borderId="6" xfId="35" applyFont="1" applyBorder="1"/>
    <xf numFmtId="0" fontId="18" fillId="0" borderId="2" xfId="35" applyFont="1" applyBorder="1"/>
    <xf numFmtId="0" fontId="18" fillId="0" borderId="4" xfId="35" applyFont="1" applyBorder="1" applyAlignment="1">
      <alignment horizontal="left" vertical="center" wrapText="1"/>
    </xf>
    <xf numFmtId="0" fontId="18" fillId="0" borderId="4" xfId="35" applyFont="1" applyBorder="1" applyAlignment="1">
      <alignment horizontal="centerContinuous" vertical="distributed"/>
    </xf>
    <xf numFmtId="0" fontId="18" fillId="0" borderId="4" xfId="35" applyFont="1" applyBorder="1" applyAlignment="1">
      <alignment horizontal="centerContinuous" vertical="center"/>
    </xf>
    <xf numFmtId="0" fontId="18" fillId="0" borderId="0" xfId="35" applyFont="1" applyAlignment="1">
      <alignment horizontal="left"/>
    </xf>
    <xf numFmtId="0" fontId="18" fillId="0" borderId="0" xfId="35" applyFont="1" applyAlignment="1">
      <alignment horizontal="centerContinuous"/>
    </xf>
    <xf numFmtId="0" fontId="7" fillId="0" borderId="0" xfId="35" applyFont="1"/>
    <xf numFmtId="0" fontId="18" fillId="0" borderId="0" xfId="36" applyFont="1"/>
    <xf numFmtId="0" fontId="18" fillId="0" borderId="0" xfId="36" applyFont="1" applyAlignment="1">
      <alignment horizontal="right"/>
    </xf>
    <xf numFmtId="0" fontId="18" fillId="0" borderId="29" xfId="36" applyFont="1" applyBorder="1"/>
    <xf numFmtId="0" fontId="18" fillId="0" borderId="23" xfId="36" applyFont="1" applyBorder="1"/>
    <xf numFmtId="0" fontId="18" fillId="0" borderId="23" xfId="36" applyFont="1" applyBorder="1" applyAlignment="1">
      <alignment horizontal="center"/>
    </xf>
    <xf numFmtId="0" fontId="18" fillId="0" borderId="0" xfId="36" applyFont="1" applyAlignment="1">
      <alignment horizontal="left"/>
    </xf>
    <xf numFmtId="0" fontId="18" fillId="0" borderId="0" xfId="36" applyFont="1" applyAlignment="1">
      <alignment horizontal="center"/>
    </xf>
    <xf numFmtId="0" fontId="18" fillId="0" borderId="0" xfId="36" applyFont="1" applyBorder="1"/>
    <xf numFmtId="0" fontId="18" fillId="0" borderId="0" xfId="36" applyFont="1" applyBorder="1" applyAlignment="1">
      <alignment horizontal="center"/>
    </xf>
    <xf numFmtId="0" fontId="18" fillId="0" borderId="0" xfId="36" applyFont="1" applyAlignment="1">
      <alignment horizontal="centerContinuous"/>
    </xf>
    <xf numFmtId="0" fontId="23" fillId="0" borderId="0" xfId="36" applyFont="1" applyAlignment="1">
      <alignment horizontal="centerContinuous"/>
    </xf>
    <xf numFmtId="0" fontId="7" fillId="0" borderId="0" xfId="36" applyFont="1"/>
    <xf numFmtId="0" fontId="18" fillId="0" borderId="0" xfId="34" applyFont="1"/>
    <xf numFmtId="0" fontId="18" fillId="0" borderId="29" xfId="34" applyFont="1" applyBorder="1"/>
    <xf numFmtId="0" fontId="18" fillId="0" borderId="24" xfId="34" applyFont="1" applyBorder="1" applyAlignment="1">
      <alignment vertical="center"/>
    </xf>
    <xf numFmtId="0" fontId="18" fillId="0" borderId="23" xfId="34" applyFont="1" applyBorder="1" applyAlignment="1">
      <alignment vertical="center"/>
    </xf>
    <xf numFmtId="0" fontId="18" fillId="0" borderId="23" xfId="34" applyFont="1" applyBorder="1"/>
    <xf numFmtId="0" fontId="18" fillId="0" borderId="23" xfId="34" applyFont="1" applyBorder="1" applyAlignment="1">
      <alignment horizontal="center" vertical="center"/>
    </xf>
    <xf numFmtId="0" fontId="18" fillId="0" borderId="6" xfId="34" applyFont="1" applyBorder="1"/>
    <xf numFmtId="0" fontId="18" fillId="0" borderId="2" xfId="34" applyFont="1" applyBorder="1"/>
    <xf numFmtId="0" fontId="18" fillId="0" borderId="4" xfId="34" applyFont="1" applyBorder="1" applyAlignment="1">
      <alignment horizontal="centerContinuous" vertical="center"/>
    </xf>
    <xf numFmtId="0" fontId="18" fillId="0" borderId="0" xfId="34" applyFont="1" applyAlignment="1">
      <alignment horizontal="left"/>
    </xf>
    <xf numFmtId="0" fontId="18" fillId="0" borderId="0" xfId="34" applyFont="1" applyAlignment="1">
      <alignment horizontal="centerContinuous"/>
    </xf>
    <xf numFmtId="0" fontId="23" fillId="0" borderId="0" xfId="34" applyFont="1" applyAlignment="1">
      <alignment horizontal="centerContinuous"/>
    </xf>
    <xf numFmtId="0" fontId="7" fillId="0" borderId="0" xfId="34" applyFont="1"/>
    <xf numFmtId="0" fontId="75" fillId="0" borderId="0" xfId="43" applyFont="1" applyBorder="1" applyAlignment="1">
      <alignment vertical="center"/>
    </xf>
    <xf numFmtId="0" fontId="76" fillId="0" borderId="0" xfId="43" applyFont="1" applyBorder="1" applyAlignment="1">
      <alignment vertical="center"/>
    </xf>
    <xf numFmtId="0" fontId="75" fillId="0" borderId="11" xfId="43" applyFont="1" applyBorder="1" applyAlignment="1">
      <alignment vertical="center"/>
    </xf>
    <xf numFmtId="0" fontId="75" fillId="0" borderId="24" xfId="43" applyFont="1" applyBorder="1" applyAlignment="1">
      <alignment vertical="center"/>
    </xf>
    <xf numFmtId="0" fontId="75" fillId="0" borderId="23" xfId="43" applyFont="1" applyBorder="1" applyAlignment="1">
      <alignment vertical="center"/>
    </xf>
    <xf numFmtId="0" fontId="75" fillId="0" borderId="22" xfId="43" applyFont="1" applyBorder="1" applyAlignment="1">
      <alignment vertical="center"/>
    </xf>
    <xf numFmtId="0" fontId="75" fillId="0" borderId="24" xfId="43" applyFont="1" applyBorder="1" applyAlignment="1">
      <alignment horizontal="centerContinuous" vertical="center"/>
    </xf>
    <xf numFmtId="0" fontId="75" fillId="0" borderId="23" xfId="43" applyFont="1" applyBorder="1" applyAlignment="1">
      <alignment horizontal="centerContinuous" vertical="center"/>
    </xf>
    <xf numFmtId="0" fontId="75" fillId="0" borderId="22" xfId="43" applyFont="1" applyBorder="1" applyAlignment="1">
      <alignment horizontal="centerContinuous" vertical="center"/>
    </xf>
    <xf numFmtId="0" fontId="75" fillId="0" borderId="50" xfId="43" applyFont="1" applyBorder="1" applyAlignment="1">
      <alignment horizontal="center" vertical="center" textRotation="255"/>
    </xf>
    <xf numFmtId="0" fontId="75" fillId="0" borderId="24" xfId="43" applyFont="1" applyBorder="1" applyAlignment="1">
      <alignment horizontal="distributed" vertical="center"/>
    </xf>
    <xf numFmtId="0" fontId="75" fillId="0" borderId="22" xfId="43" quotePrefix="1" applyFont="1" applyBorder="1" applyAlignment="1">
      <alignment horizontal="distributed" vertical="center"/>
    </xf>
    <xf numFmtId="0" fontId="75" fillId="0" borderId="28" xfId="43" applyFont="1" applyBorder="1" applyAlignment="1">
      <alignment vertical="center"/>
    </xf>
    <xf numFmtId="0" fontId="75" fillId="0" borderId="9" xfId="43" applyFont="1" applyBorder="1" applyAlignment="1">
      <alignment vertical="center"/>
    </xf>
    <xf numFmtId="0" fontId="75" fillId="0" borderId="8" xfId="43" applyFont="1" applyBorder="1" applyAlignment="1">
      <alignment vertical="center"/>
    </xf>
    <xf numFmtId="0" fontId="75" fillId="0" borderId="28" xfId="43" applyFont="1" applyBorder="1" applyAlignment="1">
      <alignment horizontal="centerContinuous" vertical="center"/>
    </xf>
    <xf numFmtId="0" fontId="75" fillId="0" borderId="9" xfId="43" applyFont="1" applyBorder="1" applyAlignment="1">
      <alignment horizontal="centerContinuous" vertical="center"/>
    </xf>
    <xf numFmtId="0" fontId="75" fillId="0" borderId="8" xfId="43" applyFont="1" applyBorder="1" applyAlignment="1">
      <alignment horizontal="centerContinuous" vertical="center"/>
    </xf>
    <xf numFmtId="0" fontId="75" fillId="0" borderId="7" xfId="43" applyFont="1" applyBorder="1" applyAlignment="1">
      <alignment horizontal="center" vertical="center" textRotation="255"/>
    </xf>
    <xf numFmtId="0" fontId="75" fillId="0" borderId="10" xfId="43" applyFont="1" applyBorder="1" applyAlignment="1">
      <alignment horizontal="distributed" vertical="center"/>
    </xf>
    <xf numFmtId="0" fontId="75" fillId="0" borderId="11" xfId="43" applyFont="1" applyBorder="1" applyAlignment="1">
      <alignment horizontal="distributed" vertical="center"/>
    </xf>
    <xf numFmtId="0" fontId="75" fillId="0" borderId="7" xfId="43" applyFont="1" applyBorder="1" applyAlignment="1">
      <alignment horizontal="center" vertical="center"/>
    </xf>
    <xf numFmtId="0" fontId="75" fillId="0" borderId="6" xfId="43" applyFont="1" applyBorder="1" applyAlignment="1">
      <alignment horizontal="centerContinuous" vertical="center"/>
    </xf>
    <xf numFmtId="0" fontId="75" fillId="0" borderId="2" xfId="43" applyFont="1" applyBorder="1" applyAlignment="1">
      <alignment horizontal="centerContinuous" vertical="center"/>
    </xf>
    <xf numFmtId="0" fontId="75" fillId="0" borderId="5" xfId="43" applyFont="1" applyBorder="1" applyAlignment="1">
      <alignment horizontal="centerContinuous" vertical="center"/>
    </xf>
    <xf numFmtId="0" fontId="75" fillId="0" borderId="10" xfId="43" applyFont="1" applyBorder="1" applyAlignment="1">
      <alignment vertical="center"/>
    </xf>
    <xf numFmtId="0" fontId="75" fillId="0" borderId="28" xfId="43" applyFont="1" applyBorder="1" applyAlignment="1">
      <alignment horizontal="distributed" vertical="center"/>
    </xf>
    <xf numFmtId="0" fontId="75" fillId="0" borderId="8" xfId="43" applyFont="1" applyBorder="1" applyAlignment="1">
      <alignment horizontal="distributed" vertical="center"/>
    </xf>
    <xf numFmtId="0" fontId="75" fillId="0" borderId="50" xfId="43" applyFont="1" applyBorder="1" applyAlignment="1">
      <alignment horizontal="center" vertical="center"/>
    </xf>
    <xf numFmtId="0" fontId="75" fillId="0" borderId="22" xfId="43" applyFont="1" applyBorder="1" applyAlignment="1">
      <alignment horizontal="distributed" vertical="center"/>
    </xf>
    <xf numFmtId="0" fontId="75" fillId="0" borderId="37" xfId="43" applyFont="1" applyBorder="1" applyAlignment="1">
      <alignment horizontal="center" vertical="center"/>
    </xf>
    <xf numFmtId="0" fontId="75" fillId="0" borderId="7" xfId="43" applyFont="1" applyBorder="1" applyAlignment="1">
      <alignment vertical="center"/>
    </xf>
    <xf numFmtId="58" fontId="75" fillId="0" borderId="7" xfId="43" applyNumberFormat="1" applyFont="1" applyBorder="1" applyAlignment="1">
      <alignment horizontal="center" vertical="center"/>
    </xf>
    <xf numFmtId="58" fontId="75" fillId="0" borderId="37" xfId="43" applyNumberFormat="1" applyFont="1" applyBorder="1" applyAlignment="1">
      <alignment horizontal="center" vertical="center"/>
    </xf>
    <xf numFmtId="0" fontId="75" fillId="0" borderId="37" xfId="43" applyFont="1" applyBorder="1" applyAlignment="1">
      <alignment vertical="center"/>
    </xf>
    <xf numFmtId="58" fontId="75" fillId="0" borderId="4" xfId="43" applyNumberFormat="1" applyFont="1" applyBorder="1" applyAlignment="1">
      <alignment horizontal="center" vertical="center"/>
    </xf>
    <xf numFmtId="0" fontId="75" fillId="0" borderId="4" xfId="43" applyFont="1" applyBorder="1" applyAlignment="1">
      <alignment vertical="center"/>
    </xf>
    <xf numFmtId="0" fontId="75" fillId="0" borderId="4" xfId="43" applyFont="1" applyBorder="1" applyAlignment="1">
      <alignment horizontal="center" vertical="center"/>
    </xf>
    <xf numFmtId="0" fontId="75" fillId="0" borderId="50" xfId="43" applyFont="1" applyBorder="1" applyAlignment="1">
      <alignment horizontal="distributed" vertical="top"/>
    </xf>
    <xf numFmtId="0" fontId="76" fillId="0" borderId="4" xfId="43" applyNumberFormat="1" applyFont="1" applyBorder="1" applyAlignment="1">
      <alignment horizontal="center" vertical="center"/>
    </xf>
    <xf numFmtId="0" fontId="75" fillId="0" borderId="7" xfId="43" applyFont="1" applyBorder="1" applyAlignment="1">
      <alignment horizontal="distributed" vertical="center"/>
    </xf>
    <xf numFmtId="58" fontId="75" fillId="0" borderId="2" xfId="43" applyNumberFormat="1" applyFont="1" applyBorder="1" applyAlignment="1">
      <alignment horizontal="center" vertical="center"/>
    </xf>
    <xf numFmtId="0" fontId="75" fillId="0" borderId="2" xfId="43" applyFont="1" applyBorder="1" applyAlignment="1">
      <alignment vertical="center"/>
    </xf>
    <xf numFmtId="0" fontId="75" fillId="0" borderId="5" xfId="43" applyFont="1" applyBorder="1" applyAlignment="1">
      <alignment vertical="center"/>
    </xf>
    <xf numFmtId="58" fontId="75" fillId="0" borderId="24" xfId="43" applyNumberFormat="1" applyFont="1" applyBorder="1" applyAlignment="1">
      <alignment horizontal="center" vertical="center"/>
    </xf>
    <xf numFmtId="58" fontId="75" fillId="0" borderId="23" xfId="43" applyNumberFormat="1" applyFont="1" applyBorder="1" applyAlignment="1">
      <alignment horizontal="center" vertical="center"/>
    </xf>
    <xf numFmtId="58" fontId="75" fillId="0" borderId="10" xfId="43" applyNumberFormat="1" applyFont="1" applyBorder="1" applyAlignment="1">
      <alignment horizontal="center" vertical="center"/>
    </xf>
    <xf numFmtId="58" fontId="75" fillId="0" borderId="0" xfId="43" applyNumberFormat="1" applyFont="1" applyBorder="1" applyAlignment="1">
      <alignment horizontal="center" vertical="center"/>
    </xf>
    <xf numFmtId="0" fontId="78" fillId="0" borderId="0" xfId="43" applyFont="1" applyBorder="1" applyAlignment="1">
      <alignment vertical="center"/>
    </xf>
    <xf numFmtId="0" fontId="78" fillId="0" borderId="11" xfId="43" applyFont="1" applyBorder="1" applyAlignment="1">
      <alignment vertical="center"/>
    </xf>
    <xf numFmtId="58" fontId="75" fillId="0" borderId="0" xfId="43" applyNumberFormat="1" applyFont="1" applyBorder="1" applyAlignment="1">
      <alignment horizontal="centerContinuous" vertical="center"/>
    </xf>
    <xf numFmtId="58" fontId="75" fillId="0" borderId="28" xfId="43" applyNumberFormat="1" applyFont="1" applyBorder="1" applyAlignment="1">
      <alignment horizontal="center" vertical="center"/>
    </xf>
    <xf numFmtId="58" fontId="75" fillId="0" borderId="9" xfId="43" applyNumberFormat="1" applyFont="1" applyBorder="1" applyAlignment="1">
      <alignment horizontal="center" vertical="center"/>
    </xf>
    <xf numFmtId="0" fontId="78" fillId="0" borderId="9" xfId="43" applyFont="1" applyBorder="1" applyAlignment="1">
      <alignment vertical="center"/>
    </xf>
    <xf numFmtId="0" fontId="78" fillId="0" borderId="8" xfId="43" applyFont="1" applyBorder="1" applyAlignment="1">
      <alignment vertical="center"/>
    </xf>
    <xf numFmtId="0" fontId="75" fillId="0" borderId="34" xfId="43" applyFont="1" applyBorder="1" applyAlignment="1">
      <alignment horizontal="center" vertical="center"/>
    </xf>
    <xf numFmtId="0" fontId="75" fillId="0" borderId="74" xfId="43" applyFont="1" applyBorder="1" applyAlignment="1">
      <alignment vertical="center"/>
    </xf>
    <xf numFmtId="0" fontId="75" fillId="0" borderId="55" xfId="43" applyFont="1" applyBorder="1" applyAlignment="1">
      <alignment vertical="center"/>
    </xf>
    <xf numFmtId="0" fontId="75" fillId="0" borderId="60" xfId="43" applyFont="1" applyBorder="1" applyAlignment="1">
      <alignment vertical="center"/>
    </xf>
    <xf numFmtId="0" fontId="75" fillId="0" borderId="56" xfId="43" applyFont="1" applyBorder="1" applyAlignment="1">
      <alignment vertical="center"/>
    </xf>
    <xf numFmtId="0" fontId="75" fillId="0" borderId="31" xfId="43" applyFont="1" applyBorder="1" applyAlignment="1">
      <alignment horizontal="center" vertical="center"/>
    </xf>
    <xf numFmtId="0" fontId="75" fillId="0" borderId="52" xfId="43" applyFont="1" applyBorder="1" applyAlignment="1">
      <alignment vertical="center"/>
    </xf>
    <xf numFmtId="0" fontId="75" fillId="0" borderId="49" xfId="43" applyFont="1" applyBorder="1" applyAlignment="1">
      <alignment vertical="center"/>
    </xf>
    <xf numFmtId="0" fontId="75" fillId="0" borderId="49" xfId="43" applyFont="1" applyBorder="1" applyAlignment="1">
      <alignment horizontal="center" vertical="center"/>
    </xf>
    <xf numFmtId="0" fontId="75" fillId="0" borderId="0" xfId="43" applyFont="1" applyBorder="1" applyAlignment="1">
      <alignment horizontal="center" vertical="center"/>
    </xf>
    <xf numFmtId="0" fontId="75" fillId="0" borderId="52" xfId="43" applyFont="1" applyBorder="1" applyAlignment="1">
      <alignment horizontal="center" vertical="center"/>
    </xf>
    <xf numFmtId="0" fontId="75" fillId="0" borderId="75" xfId="43" applyFont="1" applyBorder="1" applyAlignment="1">
      <alignment vertical="center"/>
    </xf>
    <xf numFmtId="0" fontId="75" fillId="0" borderId="53" xfId="43" applyFont="1" applyBorder="1" applyAlignment="1">
      <alignment vertical="center"/>
    </xf>
    <xf numFmtId="0" fontId="75" fillId="0" borderId="76" xfId="43" applyFont="1" applyBorder="1" applyAlignment="1">
      <alignment vertical="center"/>
    </xf>
    <xf numFmtId="0" fontId="75" fillId="0" borderId="50" xfId="43" applyFont="1" applyBorder="1" applyAlignment="1">
      <alignment vertical="center"/>
    </xf>
    <xf numFmtId="0" fontId="75" fillId="0" borderId="77" xfId="43" applyFont="1" applyBorder="1" applyAlignment="1">
      <alignment vertical="center"/>
    </xf>
    <xf numFmtId="0" fontId="75" fillId="0" borderId="54" xfId="43" applyFont="1" applyBorder="1" applyAlignment="1">
      <alignment vertical="center"/>
    </xf>
    <xf numFmtId="0" fontId="75" fillId="0" borderId="51" xfId="43" applyFont="1" applyBorder="1" applyAlignment="1">
      <alignment horizontal="center" vertical="center"/>
    </xf>
    <xf numFmtId="0" fontId="75" fillId="0" borderId="77" xfId="43" applyFont="1" applyBorder="1" applyAlignment="1">
      <alignment horizontal="center" vertical="center"/>
    </xf>
    <xf numFmtId="0" fontId="75" fillId="0" borderId="30" xfId="43" applyFont="1" applyBorder="1" applyAlignment="1">
      <alignment horizontal="center" vertical="center"/>
    </xf>
    <xf numFmtId="0" fontId="75" fillId="0" borderId="59" xfId="43" applyFont="1" applyBorder="1" applyAlignment="1">
      <alignment horizontal="center" vertical="center"/>
    </xf>
    <xf numFmtId="0" fontId="75" fillId="0" borderId="78" xfId="43" applyFont="1" applyBorder="1" applyAlignment="1">
      <alignment horizontal="center" vertical="center"/>
    </xf>
    <xf numFmtId="0" fontId="75" fillId="0" borderId="58" xfId="43" applyFont="1" applyBorder="1" applyAlignment="1">
      <alignment horizontal="center" vertical="center"/>
    </xf>
    <xf numFmtId="0" fontId="75" fillId="0" borderId="47" xfId="43" applyFont="1" applyBorder="1" applyAlignment="1">
      <alignment horizontal="center" vertical="center"/>
    </xf>
    <xf numFmtId="0" fontId="75" fillId="0" borderId="57" xfId="43" applyFont="1" applyBorder="1" applyAlignment="1">
      <alignment vertical="center"/>
    </xf>
    <xf numFmtId="0" fontId="75" fillId="0" borderId="79" xfId="43" applyFont="1" applyBorder="1" applyAlignment="1">
      <alignment horizontal="center" vertical="center"/>
    </xf>
    <xf numFmtId="0" fontId="75" fillId="0" borderId="80" xfId="43" applyFont="1" applyBorder="1" applyAlignment="1">
      <alignment horizontal="center" vertical="center"/>
    </xf>
    <xf numFmtId="0" fontId="75" fillId="0" borderId="81" xfId="43" applyFont="1" applyBorder="1" applyAlignment="1">
      <alignment horizontal="center" vertical="center"/>
    </xf>
    <xf numFmtId="0" fontId="75" fillId="0" borderId="10" xfId="43" applyFont="1" applyBorder="1" applyAlignment="1">
      <alignment horizontal="center" vertical="center"/>
    </xf>
    <xf numFmtId="0" fontId="75" fillId="0" borderId="66" xfId="43" applyFont="1" applyBorder="1" applyAlignment="1">
      <alignment vertical="center"/>
    </xf>
    <xf numFmtId="0" fontId="75" fillId="0" borderId="44" xfId="43" applyFont="1" applyBorder="1" applyAlignment="1">
      <alignment vertical="center"/>
    </xf>
    <xf numFmtId="0" fontId="75" fillId="0" borderId="43" xfId="43" applyFont="1" applyBorder="1" applyAlignment="1">
      <alignment vertical="center"/>
    </xf>
    <xf numFmtId="0" fontId="75" fillId="0" borderId="45" xfId="43" applyFont="1" applyBorder="1" applyAlignment="1">
      <alignment vertical="center"/>
    </xf>
    <xf numFmtId="0" fontId="75" fillId="0" borderId="22" xfId="43" applyFont="1" applyFill="1" applyBorder="1" applyAlignment="1">
      <alignment vertical="center"/>
    </xf>
    <xf numFmtId="0" fontId="75" fillId="0" borderId="50" xfId="43" applyFont="1" applyFill="1" applyBorder="1" applyAlignment="1">
      <alignment vertical="center"/>
    </xf>
    <xf numFmtId="0" fontId="75" fillId="0" borderId="77" xfId="43" applyFont="1" applyFill="1" applyBorder="1" applyAlignment="1">
      <alignment vertical="center"/>
    </xf>
    <xf numFmtId="0" fontId="75" fillId="0" borderId="51" xfId="43" applyFont="1" applyFill="1" applyBorder="1" applyAlignment="1">
      <alignment vertical="center"/>
    </xf>
    <xf numFmtId="0" fontId="75" fillId="0" borderId="37" xfId="43" applyFont="1" applyFill="1" applyBorder="1" applyAlignment="1">
      <alignment vertical="center"/>
    </xf>
    <xf numFmtId="0" fontId="75" fillId="0" borderId="36" xfId="43" applyFont="1" applyFill="1" applyBorder="1" applyAlignment="1">
      <alignment vertical="center"/>
    </xf>
    <xf numFmtId="0" fontId="75" fillId="0" borderId="0" xfId="43" applyFont="1" applyFill="1" applyBorder="1" applyAlignment="1">
      <alignment vertical="center"/>
    </xf>
    <xf numFmtId="0" fontId="75" fillId="0" borderId="8" xfId="43" applyFont="1" applyFill="1" applyBorder="1" applyAlignment="1">
      <alignment vertical="center"/>
    </xf>
    <xf numFmtId="0" fontId="75" fillId="0" borderId="38" xfId="43" applyFont="1" applyFill="1" applyBorder="1" applyAlignment="1">
      <alignment vertical="center"/>
    </xf>
    <xf numFmtId="0" fontId="75" fillId="0" borderId="7" xfId="43" applyFont="1" applyFill="1" applyBorder="1" applyAlignment="1">
      <alignment vertical="center"/>
    </xf>
    <xf numFmtId="0" fontId="75" fillId="0" borderId="30" xfId="43" applyFont="1" applyFill="1" applyBorder="1" applyAlignment="1">
      <alignment vertical="center"/>
    </xf>
    <xf numFmtId="0" fontId="75" fillId="0" borderId="31" xfId="43" applyFont="1" applyFill="1" applyBorder="1" applyAlignment="1">
      <alignment vertical="center"/>
    </xf>
    <xf numFmtId="0" fontId="75" fillId="0" borderId="11" xfId="43" applyFont="1" applyFill="1" applyBorder="1" applyAlignment="1">
      <alignment vertical="center"/>
    </xf>
    <xf numFmtId="0" fontId="75" fillId="0" borderId="51" xfId="43" applyFont="1" applyBorder="1" applyAlignment="1">
      <alignment vertical="center"/>
    </xf>
    <xf numFmtId="58" fontId="75" fillId="0" borderId="0" xfId="43" applyNumberFormat="1" applyFont="1" applyBorder="1" applyAlignment="1">
      <alignment horizontal="right" vertical="center"/>
    </xf>
    <xf numFmtId="58" fontId="75" fillId="0" borderId="31" xfId="43" applyNumberFormat="1" applyFont="1" applyBorder="1" applyAlignment="1">
      <alignment horizontal="center" vertical="center"/>
    </xf>
    <xf numFmtId="58" fontId="75" fillId="0" borderId="10" xfId="43" applyNumberFormat="1" applyFont="1" applyBorder="1" applyAlignment="1">
      <alignment horizontal="right" vertical="center"/>
    </xf>
    <xf numFmtId="0" fontId="75" fillId="0" borderId="78" xfId="43" applyFont="1" applyFill="1" applyBorder="1" applyAlignment="1">
      <alignment vertical="center"/>
    </xf>
    <xf numFmtId="58" fontId="75" fillId="0" borderId="34" xfId="43" applyNumberFormat="1" applyFont="1" applyBorder="1" applyAlignment="1">
      <alignment horizontal="center" vertical="center"/>
    </xf>
    <xf numFmtId="58" fontId="75" fillId="0" borderId="74" xfId="43" applyNumberFormat="1" applyFont="1" applyBorder="1" applyAlignment="1">
      <alignment horizontal="right" vertical="center"/>
    </xf>
    <xf numFmtId="58" fontId="75" fillId="0" borderId="55" xfId="43" applyNumberFormat="1" applyFont="1" applyBorder="1" applyAlignment="1">
      <alignment horizontal="right" vertical="center"/>
    </xf>
    <xf numFmtId="0" fontId="75" fillId="0" borderId="66" xfId="43" applyFont="1" applyFill="1" applyBorder="1" applyAlignment="1">
      <alignment horizontal="center" vertical="center"/>
    </xf>
    <xf numFmtId="0" fontId="75" fillId="0" borderId="44" xfId="43" applyFont="1" applyFill="1" applyBorder="1" applyAlignment="1">
      <alignment horizontal="center" vertical="center"/>
    </xf>
    <xf numFmtId="0" fontId="75" fillId="0" borderId="44" xfId="43" applyFont="1" applyBorder="1" applyAlignment="1">
      <alignment horizontal="center" vertical="center"/>
    </xf>
    <xf numFmtId="0" fontId="75" fillId="0" borderId="43" xfId="43" applyFont="1" applyFill="1" applyBorder="1" applyAlignment="1">
      <alignment horizontal="center" vertical="center"/>
    </xf>
    <xf numFmtId="0" fontId="75" fillId="0" borderId="45" xfId="43" applyFont="1" applyFill="1" applyBorder="1" applyAlignment="1">
      <alignment horizontal="center" vertical="center"/>
    </xf>
    <xf numFmtId="0" fontId="75" fillId="0" borderId="74" xfId="43" applyFont="1" applyBorder="1" applyAlignment="1">
      <alignment horizontal="centerContinuous" vertical="center"/>
    </xf>
    <xf numFmtId="0" fontId="75" fillId="0" borderId="55" xfId="43" applyFont="1" applyBorder="1" applyAlignment="1">
      <alignment horizontal="centerContinuous" vertical="center"/>
    </xf>
    <xf numFmtId="0" fontId="75" fillId="0" borderId="60" xfId="43" applyFont="1" applyBorder="1" applyAlignment="1">
      <alignment horizontal="centerContinuous" vertical="center"/>
    </xf>
    <xf numFmtId="58" fontId="75" fillId="0" borderId="28" xfId="43" applyNumberFormat="1" applyFont="1" applyBorder="1" applyAlignment="1">
      <alignment horizontal="right" vertical="center"/>
    </xf>
    <xf numFmtId="58" fontId="75" fillId="0" borderId="9" xfId="43" applyNumberFormat="1" applyFont="1" applyBorder="1" applyAlignment="1">
      <alignment horizontal="right" vertical="center"/>
    </xf>
    <xf numFmtId="0" fontId="75" fillId="0" borderId="5" xfId="43" applyNumberFormat="1" applyFont="1" applyFill="1" applyBorder="1" applyAlignment="1">
      <alignment horizontal="center" vertical="center"/>
    </xf>
    <xf numFmtId="0" fontId="75" fillId="0" borderId="4" xfId="43" applyNumberFormat="1" applyFont="1" applyFill="1" applyBorder="1" applyAlignment="1">
      <alignment horizontal="center" vertical="center"/>
    </xf>
    <xf numFmtId="0" fontId="75" fillId="0" borderId="4" xfId="43" applyNumberFormat="1" applyFont="1" applyBorder="1" applyAlignment="1">
      <alignment horizontal="center" vertical="center"/>
    </xf>
    <xf numFmtId="0" fontId="75" fillId="0" borderId="41" xfId="43" quotePrefix="1" applyNumberFormat="1" applyFont="1" applyFill="1" applyBorder="1" applyAlignment="1">
      <alignment horizontal="center" vertical="center"/>
    </xf>
    <xf numFmtId="0" fontId="75" fillId="0" borderId="42" xfId="43" applyNumberFormat="1" applyFont="1" applyFill="1" applyBorder="1" applyAlignment="1">
      <alignment horizontal="center" vertical="center"/>
    </xf>
    <xf numFmtId="0" fontId="75" fillId="0" borderId="10" xfId="43" applyFont="1" applyBorder="1" applyAlignment="1">
      <alignment horizontal="centerContinuous" vertical="center"/>
    </xf>
    <xf numFmtId="0" fontId="75" fillId="0" borderId="0" xfId="43" applyFont="1" applyBorder="1" applyAlignment="1">
      <alignment horizontal="centerContinuous" vertical="center"/>
    </xf>
    <xf numFmtId="0" fontId="75" fillId="0" borderId="52" xfId="43" applyFont="1" applyBorder="1" applyAlignment="1">
      <alignment horizontal="centerContinuous" vertical="center"/>
    </xf>
    <xf numFmtId="58" fontId="75" fillId="0" borderId="81" xfId="43" applyNumberFormat="1" applyFont="1" applyBorder="1" applyAlignment="1">
      <alignment horizontal="center" vertical="center"/>
    </xf>
    <xf numFmtId="0" fontId="75" fillId="0" borderId="69" xfId="43" applyFont="1" applyBorder="1" applyAlignment="1">
      <alignment horizontal="centerContinuous" vertical="center"/>
    </xf>
    <xf numFmtId="0" fontId="75" fillId="0" borderId="82" xfId="43" applyFont="1" applyBorder="1" applyAlignment="1">
      <alignment horizontal="centerContinuous" vertical="center"/>
    </xf>
    <xf numFmtId="0" fontId="75" fillId="0" borderId="83" xfId="43" applyFont="1" applyBorder="1" applyAlignment="1">
      <alignment horizontal="centerContinuous" vertical="center"/>
    </xf>
    <xf numFmtId="0" fontId="75" fillId="0" borderId="80" xfId="43" applyFont="1" applyBorder="1" applyAlignment="1">
      <alignment horizontal="centerContinuous" vertical="center"/>
    </xf>
    <xf numFmtId="0" fontId="75" fillId="0" borderId="58" xfId="43" applyFont="1" applyBorder="1" applyAlignment="1">
      <alignment horizontal="centerContinuous" vertical="center"/>
    </xf>
    <xf numFmtId="0" fontId="75" fillId="0" borderId="57" xfId="43" applyFont="1" applyBorder="1" applyAlignment="1">
      <alignment horizontal="centerContinuous" vertical="center"/>
    </xf>
    <xf numFmtId="0" fontId="75" fillId="0" borderId="84" xfId="43" applyFont="1" applyBorder="1" applyAlignment="1">
      <alignment vertical="center"/>
    </xf>
    <xf numFmtId="0" fontId="75" fillId="0" borderId="55" xfId="43" applyFont="1" applyBorder="1" applyAlignment="1">
      <alignment horizontal="center" vertical="center"/>
    </xf>
    <xf numFmtId="0" fontId="75" fillId="0" borderId="49" xfId="43" applyFont="1" applyBorder="1" applyAlignment="1">
      <alignment horizontal="distributed" vertical="center"/>
    </xf>
    <xf numFmtId="0" fontId="78" fillId="0" borderId="0" xfId="43" applyFont="1" applyBorder="1" applyAlignment="1">
      <alignment horizontal="distributed" vertical="center"/>
    </xf>
    <xf numFmtId="0" fontId="78" fillId="0" borderId="52" xfId="43" applyFont="1" applyBorder="1" applyAlignment="1">
      <alignment horizontal="distributed" vertical="center"/>
    </xf>
    <xf numFmtId="0" fontId="76" fillId="0" borderId="59" xfId="43" applyFont="1" applyBorder="1" applyAlignment="1">
      <alignment vertical="center"/>
    </xf>
    <xf numFmtId="0" fontId="76" fillId="0" borderId="79" xfId="43" applyFont="1" applyBorder="1" applyAlignment="1">
      <alignment vertical="center"/>
    </xf>
    <xf numFmtId="0" fontId="75" fillId="0" borderId="58" xfId="43" applyFont="1" applyBorder="1" applyAlignment="1">
      <alignment vertical="center"/>
    </xf>
    <xf numFmtId="58" fontId="75" fillId="0" borderId="0" xfId="43" applyNumberFormat="1" applyFont="1" applyBorder="1" applyAlignment="1">
      <alignment vertical="center"/>
    </xf>
    <xf numFmtId="0" fontId="71" fillId="0" borderId="0" xfId="42" applyFont="1" applyAlignment="1">
      <alignment vertical="center"/>
    </xf>
    <xf numFmtId="0" fontId="71" fillId="0" borderId="23" xfId="42" applyFont="1" applyBorder="1" applyAlignment="1">
      <alignment vertical="center"/>
    </xf>
    <xf numFmtId="49" fontId="71" fillId="0" borderId="23" xfId="42" applyNumberFormat="1" applyFont="1" applyBorder="1" applyAlignment="1">
      <alignment vertical="center"/>
    </xf>
    <xf numFmtId="0" fontId="71" fillId="0" borderId="22" xfId="42" applyFont="1" applyBorder="1" applyAlignment="1">
      <alignment vertical="center"/>
    </xf>
    <xf numFmtId="0" fontId="71" fillId="0" borderId="11" xfId="42" applyFont="1" applyBorder="1" applyAlignment="1">
      <alignment vertical="center"/>
    </xf>
    <xf numFmtId="0" fontId="14" fillId="0" borderId="0" xfId="42" applyFont="1" applyAlignment="1">
      <alignment vertical="center"/>
    </xf>
    <xf numFmtId="0" fontId="14" fillId="0" borderId="28" xfId="42" applyFont="1" applyBorder="1" applyAlignment="1">
      <alignment vertical="center"/>
    </xf>
    <xf numFmtId="0" fontId="14" fillId="0" borderId="9" xfId="42" applyFont="1" applyBorder="1" applyAlignment="1">
      <alignment vertical="center"/>
    </xf>
    <xf numFmtId="49" fontId="14" fillId="0" borderId="9" xfId="42" applyNumberFormat="1" applyFont="1" applyBorder="1" applyAlignment="1">
      <alignment vertical="center"/>
    </xf>
    <xf numFmtId="0" fontId="14" fillId="0" borderId="6" xfId="42" applyFont="1" applyBorder="1" applyAlignment="1">
      <alignment horizontal="center" vertical="center"/>
    </xf>
    <xf numFmtId="0" fontId="14" fillId="0" borderId="2" xfId="42" applyFont="1" applyBorder="1" applyAlignment="1">
      <alignment horizontal="center" vertical="center"/>
    </xf>
    <xf numFmtId="0" fontId="14" fillId="0" borderId="5" xfId="42" applyFont="1" applyBorder="1" applyAlignment="1">
      <alignment horizontal="center" vertical="center"/>
    </xf>
    <xf numFmtId="0" fontId="14" fillId="0" borderId="24" xfId="42" applyFont="1" applyBorder="1" applyAlignment="1">
      <alignment vertical="center"/>
    </xf>
    <xf numFmtId="0" fontId="14" fillId="0" borderId="23" xfId="42" applyFont="1" applyBorder="1" applyAlignment="1">
      <alignment vertical="center"/>
    </xf>
    <xf numFmtId="0" fontId="14" fillId="0" borderId="23" xfId="42" applyBorder="1" applyAlignment="1">
      <alignment horizontal="center" vertical="center"/>
    </xf>
    <xf numFmtId="0" fontId="14" fillId="0" borderId="22" xfId="42" applyBorder="1" applyAlignment="1">
      <alignment horizontal="center" vertical="center"/>
    </xf>
    <xf numFmtId="0" fontId="14" fillId="0" borderId="10" xfId="42" applyFont="1" applyBorder="1" applyAlignment="1">
      <alignment vertical="center"/>
    </xf>
    <xf numFmtId="0" fontId="14" fillId="0" borderId="0" xfId="42" applyFont="1" applyBorder="1" applyAlignment="1">
      <alignment vertical="center"/>
    </xf>
    <xf numFmtId="0" fontId="14" fillId="0" borderId="0" xfId="42" applyBorder="1" applyAlignment="1">
      <alignment horizontal="center" vertical="center"/>
    </xf>
    <xf numFmtId="0" fontId="14" fillId="0" borderId="11" xfId="42" applyBorder="1" applyAlignment="1">
      <alignment horizontal="center" vertical="center"/>
    </xf>
    <xf numFmtId="0" fontId="14" fillId="0" borderId="28" xfId="42" applyFont="1" applyBorder="1" applyAlignment="1">
      <alignment horizontal="center" vertical="center"/>
    </xf>
    <xf numFmtId="0" fontId="14" fillId="0" borderId="9" xfId="42" applyFont="1" applyBorder="1" applyAlignment="1">
      <alignment horizontal="center" vertical="center"/>
    </xf>
    <xf numFmtId="0" fontId="14" fillId="0" borderId="8" xfId="42" applyFont="1" applyBorder="1" applyAlignment="1">
      <alignment horizontal="center" vertical="center"/>
    </xf>
    <xf numFmtId="58" fontId="14" fillId="0" borderId="24" xfId="42" applyNumberFormat="1" applyFont="1" applyBorder="1" applyAlignment="1">
      <alignment vertical="center"/>
    </xf>
    <xf numFmtId="0" fontId="49" fillId="0" borderId="23" xfId="42" applyFont="1" applyBorder="1" applyAlignment="1">
      <alignment horizontal="left" vertical="center"/>
    </xf>
    <xf numFmtId="58" fontId="14" fillId="0" borderId="23" xfId="42" applyNumberFormat="1" applyFont="1" applyBorder="1" applyAlignment="1">
      <alignment vertical="center"/>
    </xf>
    <xf numFmtId="0" fontId="14" fillId="0" borderId="23" xfId="42" applyFont="1" applyBorder="1" applyAlignment="1">
      <alignment horizontal="left" vertical="center"/>
    </xf>
    <xf numFmtId="0" fontId="14" fillId="0" borderId="22" xfId="42" applyFont="1" applyBorder="1" applyAlignment="1">
      <alignment horizontal="left" vertical="center"/>
    </xf>
    <xf numFmtId="58" fontId="14" fillId="0" borderId="28" xfId="42" applyNumberFormat="1" applyFont="1" applyBorder="1" applyAlignment="1">
      <alignment vertical="center"/>
    </xf>
    <xf numFmtId="58" fontId="14" fillId="0" borderId="9" xfId="42" applyNumberFormat="1" applyFont="1" applyBorder="1" applyAlignment="1">
      <alignment vertical="center"/>
    </xf>
    <xf numFmtId="0" fontId="14" fillId="0" borderId="9" xfId="42" applyFont="1" applyBorder="1" applyAlignment="1">
      <alignment horizontal="left" vertical="center"/>
    </xf>
    <xf numFmtId="0" fontId="14" fillId="0" borderId="8" xfId="42" applyFont="1" applyBorder="1" applyAlignment="1">
      <alignment horizontal="left" vertical="center"/>
    </xf>
    <xf numFmtId="0" fontId="14" fillId="0" borderId="22" xfId="42" applyFont="1" applyBorder="1" applyAlignment="1">
      <alignment horizontal="right" vertical="center"/>
    </xf>
    <xf numFmtId="0" fontId="14" fillId="0" borderId="11" xfId="42" applyFont="1" applyBorder="1" applyAlignment="1">
      <alignment vertical="center"/>
    </xf>
    <xf numFmtId="0" fontId="14" fillId="0" borderId="6" xfId="42" applyFont="1" applyBorder="1" applyAlignment="1">
      <alignment vertical="center"/>
    </xf>
    <xf numFmtId="0" fontId="14" fillId="0" borderId="2" xfId="42" applyFont="1" applyBorder="1" applyAlignment="1">
      <alignment vertical="center"/>
    </xf>
    <xf numFmtId="0" fontId="14" fillId="0" borderId="2" xfId="42" applyBorder="1" applyAlignment="1">
      <alignment horizontal="center" vertical="center"/>
    </xf>
    <xf numFmtId="0" fontId="14" fillId="0" borderId="5" xfId="42" applyBorder="1" applyAlignment="1">
      <alignment horizontal="center" vertical="center"/>
    </xf>
    <xf numFmtId="0" fontId="14" fillId="0" borderId="6" xfId="42" applyFont="1" applyBorder="1" applyAlignment="1">
      <alignment horizontal="left" vertical="center"/>
    </xf>
    <xf numFmtId="0" fontId="14" fillId="0" borderId="2" xfId="42" applyFont="1" applyBorder="1" applyAlignment="1">
      <alignment horizontal="left" vertical="center"/>
    </xf>
    <xf numFmtId="0" fontId="14" fillId="0" borderId="2" xfId="42" applyFont="1" applyBorder="1" applyAlignment="1">
      <alignment horizontal="right" vertical="center"/>
    </xf>
    <xf numFmtId="0" fontId="14" fillId="0" borderId="5" xfId="42" applyFont="1" applyBorder="1" applyAlignment="1">
      <alignment horizontal="right" vertical="center"/>
    </xf>
    <xf numFmtId="0" fontId="14" fillId="0" borderId="24" xfId="42" applyFont="1" applyBorder="1" applyAlignment="1">
      <alignment horizontal="left" vertical="center"/>
    </xf>
    <xf numFmtId="0" fontId="14" fillId="0" borderId="23" xfId="42" applyFont="1" applyBorder="1" applyAlignment="1">
      <alignment horizontal="right" vertical="center"/>
    </xf>
    <xf numFmtId="0" fontId="14" fillId="0" borderId="22" xfId="42" applyFont="1" applyBorder="1" applyAlignment="1">
      <alignment vertical="center"/>
    </xf>
    <xf numFmtId="0" fontId="14" fillId="0" borderId="28" xfId="42" applyFont="1" applyBorder="1" applyAlignment="1">
      <alignment horizontal="left" vertical="center"/>
    </xf>
    <xf numFmtId="0" fontId="14" fillId="0" borderId="9" xfId="42" applyFont="1" applyBorder="1" applyAlignment="1">
      <alignment horizontal="right" vertical="center"/>
    </xf>
    <xf numFmtId="0" fontId="14" fillId="0" borderId="8" xfId="42" applyFont="1" applyBorder="1" applyAlignment="1">
      <alignment vertical="center"/>
    </xf>
    <xf numFmtId="0" fontId="71" fillId="0" borderId="0" xfId="42" applyFont="1" applyAlignment="1">
      <alignment horizontal="right" vertical="center"/>
    </xf>
    <xf numFmtId="0" fontId="71" fillId="0" borderId="0" xfId="42" applyFont="1" applyAlignment="1">
      <alignment horizontal="centerContinuous" vertical="center"/>
    </xf>
    <xf numFmtId="0" fontId="71" fillId="0" borderId="0" xfId="42" applyFont="1" applyAlignment="1">
      <alignment horizontal="centerContinuous" vertical="distributed"/>
    </xf>
    <xf numFmtId="0" fontId="15" fillId="0" borderId="0" xfId="42" applyFont="1" applyAlignment="1">
      <alignment horizontal="centerContinuous" vertical="distributed"/>
    </xf>
    <xf numFmtId="0" fontId="71" fillId="0" borderId="0" xfId="45" applyFont="1">
      <alignment vertical="center"/>
    </xf>
    <xf numFmtId="0" fontId="22" fillId="0" borderId="0" xfId="45">
      <alignment vertical="center"/>
    </xf>
    <xf numFmtId="0" fontId="16" fillId="0" borderId="24" xfId="45" applyFont="1" applyBorder="1" applyAlignment="1">
      <alignment vertical="center"/>
    </xf>
    <xf numFmtId="0" fontId="16" fillId="0" borderId="23" xfId="45" applyFont="1" applyBorder="1" applyAlignment="1">
      <alignment vertical="center"/>
    </xf>
    <xf numFmtId="0" fontId="22" fillId="0" borderId="24" xfId="45" applyBorder="1" applyAlignment="1">
      <alignment vertical="center"/>
    </xf>
    <xf numFmtId="0" fontId="22" fillId="0" borderId="23" xfId="45" applyBorder="1" applyAlignment="1">
      <alignment vertical="center"/>
    </xf>
    <xf numFmtId="0" fontId="22" fillId="0" borderId="22" xfId="45" applyBorder="1" applyAlignment="1">
      <alignment vertical="center"/>
    </xf>
    <xf numFmtId="0" fontId="22" fillId="0" borderId="10" xfId="45" applyBorder="1" applyAlignment="1">
      <alignment vertical="center"/>
    </xf>
    <xf numFmtId="0" fontId="22" fillId="0" borderId="0" xfId="45" applyBorder="1" applyAlignment="1">
      <alignment vertical="center"/>
    </xf>
    <xf numFmtId="0" fontId="22" fillId="0" borderId="11" xfId="45" applyBorder="1" applyAlignment="1">
      <alignment vertical="center"/>
    </xf>
    <xf numFmtId="0" fontId="22" fillId="0" borderId="28" xfId="45" applyBorder="1">
      <alignment vertical="center"/>
    </xf>
    <xf numFmtId="0" fontId="22" fillId="0" borderId="9" xfId="45" applyBorder="1">
      <alignment vertical="center"/>
    </xf>
    <xf numFmtId="0" fontId="22" fillId="0" borderId="8" xfId="45" applyBorder="1">
      <alignment vertical="center"/>
    </xf>
    <xf numFmtId="0" fontId="22" fillId="0" borderId="28" xfId="45" applyBorder="1" applyAlignment="1">
      <alignment vertical="center"/>
    </xf>
    <xf numFmtId="0" fontId="22" fillId="0" borderId="9" xfId="45" applyBorder="1" applyAlignment="1">
      <alignment vertical="center"/>
    </xf>
    <xf numFmtId="0" fontId="16" fillId="0" borderId="9" xfId="45" applyFont="1" applyBorder="1" applyAlignment="1">
      <alignment vertical="center"/>
    </xf>
    <xf numFmtId="0" fontId="22" fillId="0" borderId="23" xfId="45" applyBorder="1">
      <alignment vertical="center"/>
    </xf>
    <xf numFmtId="0" fontId="22" fillId="0" borderId="22" xfId="45" applyBorder="1">
      <alignment vertical="center"/>
    </xf>
    <xf numFmtId="0" fontId="22" fillId="0" borderId="0" xfId="45" applyBorder="1">
      <alignment vertical="center"/>
    </xf>
    <xf numFmtId="0" fontId="22" fillId="0" borderId="11" xfId="45" applyBorder="1">
      <alignment vertical="center"/>
    </xf>
    <xf numFmtId="0" fontId="80" fillId="0" borderId="23" xfId="45" applyFont="1" applyBorder="1" applyAlignment="1">
      <alignment horizontal="center" vertical="center"/>
    </xf>
    <xf numFmtId="0" fontId="82" fillId="0" borderId="24" xfId="45" applyFont="1" applyBorder="1">
      <alignment vertical="center"/>
    </xf>
    <xf numFmtId="0" fontId="82" fillId="0" borderId="23" xfId="45" applyFont="1" applyBorder="1" applyAlignment="1">
      <alignment vertical="center"/>
    </xf>
    <xf numFmtId="9" fontId="82" fillId="0" borderId="23" xfId="10" applyFont="1" applyBorder="1" applyAlignment="1">
      <alignment vertical="center"/>
    </xf>
    <xf numFmtId="176" fontId="82" fillId="0" borderId="23" xfId="45" applyNumberFormat="1" applyFont="1" applyBorder="1" applyAlignment="1">
      <alignment vertical="center"/>
    </xf>
    <xf numFmtId="0" fontId="82" fillId="0" borderId="22" xfId="45" applyFont="1" applyBorder="1">
      <alignment vertical="center"/>
    </xf>
    <xf numFmtId="9" fontId="82" fillId="0" borderId="10" xfId="45" applyNumberFormat="1" applyFont="1" applyBorder="1" applyAlignment="1">
      <alignment horizontal="center" vertical="center"/>
    </xf>
    <xf numFmtId="0" fontId="82" fillId="0" borderId="0" xfId="45" applyFont="1" applyBorder="1" applyAlignment="1">
      <alignment vertical="center"/>
    </xf>
    <xf numFmtId="9" fontId="82" fillId="0" borderId="0" xfId="45" applyNumberFormat="1" applyFont="1" applyBorder="1" applyAlignment="1">
      <alignment horizontal="center" vertical="center"/>
    </xf>
    <xf numFmtId="0" fontId="82" fillId="0" borderId="0" xfId="45" applyFont="1" applyBorder="1" applyAlignment="1">
      <alignment horizontal="center" vertical="center"/>
    </xf>
    <xf numFmtId="176" fontId="82" fillId="0" borderId="0" xfId="45" applyNumberFormat="1" applyFont="1" applyBorder="1" applyAlignment="1">
      <alignment horizontal="center" vertical="center"/>
    </xf>
    <xf numFmtId="176" fontId="82" fillId="0" borderId="0" xfId="45" applyNumberFormat="1" applyFont="1" applyBorder="1" applyAlignment="1">
      <alignment vertical="center"/>
    </xf>
    <xf numFmtId="0" fontId="82" fillId="0" borderId="11" xfId="45" applyFont="1" applyBorder="1">
      <alignment vertical="center"/>
    </xf>
    <xf numFmtId="9" fontId="82" fillId="0" borderId="28" xfId="45" applyNumberFormat="1" applyFont="1" applyBorder="1" applyAlignment="1">
      <alignment horizontal="center" vertical="center"/>
    </xf>
    <xf numFmtId="0" fontId="82" fillId="0" borderId="9" xfId="45" applyFont="1" applyBorder="1" applyAlignment="1">
      <alignment vertical="center"/>
    </xf>
    <xf numFmtId="9" fontId="82" fillId="0" borderId="9" xfId="45" applyNumberFormat="1" applyFont="1" applyBorder="1" applyAlignment="1">
      <alignment horizontal="center" vertical="center"/>
    </xf>
    <xf numFmtId="0" fontId="82" fillId="0" borderId="9" xfId="45" applyFont="1" applyBorder="1" applyAlignment="1">
      <alignment horizontal="center" vertical="center"/>
    </xf>
    <xf numFmtId="176" fontId="82" fillId="0" borderId="9" xfId="45" applyNumberFormat="1" applyFont="1" applyBorder="1" applyAlignment="1">
      <alignment horizontal="center" vertical="center"/>
    </xf>
    <xf numFmtId="0" fontId="82" fillId="0" borderId="8" xfId="45" applyFont="1" applyBorder="1">
      <alignment vertical="center"/>
    </xf>
    <xf numFmtId="176" fontId="16" fillId="5" borderId="24" xfId="10" applyNumberFormat="1" applyFont="1" applyFill="1" applyBorder="1" applyAlignment="1">
      <alignment vertical="center"/>
    </xf>
    <xf numFmtId="176" fontId="16" fillId="5" borderId="10" xfId="10" applyNumberFormat="1" applyFont="1" applyFill="1" applyBorder="1" applyAlignment="1">
      <alignment vertical="center"/>
    </xf>
    <xf numFmtId="9" fontId="16" fillId="0" borderId="22" xfId="45" applyNumberFormat="1" applyFont="1" applyBorder="1" applyAlignment="1">
      <alignment horizontal="left" vertical="center"/>
    </xf>
    <xf numFmtId="0" fontId="16" fillId="0" borderId="24" xfId="45" applyFont="1" applyBorder="1">
      <alignment vertical="center"/>
    </xf>
    <xf numFmtId="0" fontId="16" fillId="0" borderId="23" xfId="45" applyFont="1" applyBorder="1">
      <alignment vertical="center"/>
    </xf>
    <xf numFmtId="0" fontId="16" fillId="0" borderId="85" xfId="45" applyFont="1" applyBorder="1">
      <alignment vertical="center"/>
    </xf>
    <xf numFmtId="0" fontId="16" fillId="0" borderId="86" xfId="45" applyFont="1" applyBorder="1">
      <alignment vertical="center"/>
    </xf>
    <xf numFmtId="0" fontId="16" fillId="0" borderId="11" xfId="45" applyFont="1" applyBorder="1" applyAlignment="1">
      <alignment horizontal="left" vertical="center"/>
    </xf>
    <xf numFmtId="0" fontId="16" fillId="0" borderId="10" xfId="45" applyFont="1" applyBorder="1">
      <alignment vertical="center"/>
    </xf>
    <xf numFmtId="0" fontId="16" fillId="0" borderId="0" xfId="45" applyFont="1" applyBorder="1">
      <alignment vertical="center"/>
    </xf>
    <xf numFmtId="0" fontId="16" fillId="0" borderId="15" xfId="45" applyFont="1" applyBorder="1">
      <alignment vertical="center"/>
    </xf>
    <xf numFmtId="0" fontId="16" fillId="0" borderId="16" xfId="45" applyFont="1" applyBorder="1">
      <alignment vertical="center"/>
    </xf>
    <xf numFmtId="0" fontId="16" fillId="0" borderId="28" xfId="45" applyFont="1" applyBorder="1">
      <alignment vertical="center"/>
    </xf>
    <xf numFmtId="0" fontId="16" fillId="0" borderId="9" xfId="45" applyFont="1" applyBorder="1">
      <alignment vertical="center"/>
    </xf>
    <xf numFmtId="0" fontId="16" fillId="0" borderId="87" xfId="45" applyFont="1" applyBorder="1">
      <alignment vertical="center"/>
    </xf>
    <xf numFmtId="0" fontId="16" fillId="0" borderId="88" xfId="45" applyFont="1" applyBorder="1">
      <alignment vertical="center"/>
    </xf>
    <xf numFmtId="9" fontId="16" fillId="0" borderId="11" xfId="45" applyNumberFormat="1" applyFont="1" applyBorder="1" applyAlignment="1">
      <alignment horizontal="left" vertical="center"/>
    </xf>
    <xf numFmtId="176" fontId="16" fillId="5" borderId="28" xfId="10" applyNumberFormat="1" applyFont="1" applyFill="1" applyBorder="1" applyAlignment="1">
      <alignment vertical="center"/>
    </xf>
    <xf numFmtId="0" fontId="16" fillId="0" borderId="8" xfId="45" applyFont="1" applyBorder="1" applyAlignment="1">
      <alignment horizontal="left" vertical="center"/>
    </xf>
    <xf numFmtId="0" fontId="16" fillId="0" borderId="6" xfId="45" applyFont="1" applyBorder="1" applyAlignment="1">
      <alignment horizontal="center" vertical="center" wrapText="1"/>
    </xf>
    <xf numFmtId="0" fontId="16" fillId="0" borderId="2" xfId="45" applyFont="1" applyBorder="1" applyAlignment="1">
      <alignment horizontal="center" vertical="center" wrapText="1"/>
    </xf>
    <xf numFmtId="0" fontId="16" fillId="0" borderId="23" xfId="45" applyFont="1" applyBorder="1" applyAlignment="1"/>
    <xf numFmtId="0" fontId="16" fillId="0" borderId="2" xfId="45" applyFont="1" applyBorder="1" applyAlignment="1"/>
    <xf numFmtId="0" fontId="16" fillId="0" borderId="2" xfId="45" applyFont="1" applyBorder="1">
      <alignment vertical="center"/>
    </xf>
    <xf numFmtId="0" fontId="16" fillId="0" borderId="5" xfId="45" applyFont="1" applyBorder="1" applyAlignment="1"/>
    <xf numFmtId="0" fontId="83" fillId="0" borderId="0" xfId="45" applyFont="1">
      <alignment vertical="center"/>
    </xf>
    <xf numFmtId="0" fontId="84" fillId="0" borderId="0" xfId="45" applyFont="1">
      <alignment vertical="center"/>
    </xf>
    <xf numFmtId="0" fontId="85" fillId="0" borderId="0" xfId="45" applyFont="1">
      <alignment vertical="center"/>
    </xf>
    <xf numFmtId="0" fontId="16" fillId="0" borderId="0" xfId="45" applyFont="1">
      <alignment vertical="center"/>
    </xf>
    <xf numFmtId="0" fontId="83" fillId="0" borderId="0" xfId="45" applyFont="1" applyAlignment="1">
      <alignment vertical="center" wrapText="1"/>
    </xf>
    <xf numFmtId="0" fontId="86" fillId="0" borderId="0" xfId="0" applyFont="1">
      <alignment vertical="center"/>
    </xf>
    <xf numFmtId="0" fontId="85" fillId="0" borderId="4" xfId="0" applyFont="1" applyBorder="1" applyAlignment="1">
      <alignment horizontal="center" vertical="center"/>
    </xf>
    <xf numFmtId="0" fontId="86" fillId="0" borderId="0" xfId="0" applyFont="1" applyAlignment="1">
      <alignment horizontal="center" vertical="center"/>
    </xf>
    <xf numFmtId="0" fontId="71" fillId="0" borderId="11" xfId="45" applyFont="1" applyBorder="1">
      <alignment vertical="center"/>
    </xf>
    <xf numFmtId="0" fontId="87" fillId="0" borderId="0" xfId="0" applyFont="1" applyBorder="1" applyAlignment="1">
      <alignment vertical="center"/>
    </xf>
    <xf numFmtId="0" fontId="88" fillId="0" borderId="0" xfId="45" applyFont="1" applyAlignment="1">
      <alignment vertical="center" wrapText="1"/>
    </xf>
    <xf numFmtId="0" fontId="88" fillId="0" borderId="0" xfId="45" quotePrefix="1" applyFont="1" applyAlignment="1">
      <alignment horizontal="right" vertical="center" wrapText="1"/>
    </xf>
    <xf numFmtId="0" fontId="85" fillId="0" borderId="0" xfId="45" quotePrefix="1" applyFont="1" applyAlignment="1">
      <alignment horizontal="left" vertical="center" indent="5"/>
    </xf>
    <xf numFmtId="0" fontId="85" fillId="0" borderId="0" xfId="45" applyFont="1" applyAlignment="1">
      <alignment horizontal="center" vertical="center"/>
    </xf>
    <xf numFmtId="0" fontId="85" fillId="0" borderId="0" xfId="45" applyFont="1" applyAlignment="1">
      <alignment horizontal="left" vertical="center" indent="5"/>
    </xf>
    <xf numFmtId="0" fontId="85" fillId="0" borderId="0" xfId="45" applyFont="1" applyAlignment="1">
      <alignment horizontal="left" vertical="center" indent="2"/>
    </xf>
    <xf numFmtId="0" fontId="85" fillId="0" borderId="0" xfId="45" applyFont="1" applyAlignment="1">
      <alignment horizontal="left" vertical="center"/>
    </xf>
    <xf numFmtId="0" fontId="85" fillId="0" borderId="0" xfId="45" quotePrefix="1" applyFont="1" applyAlignment="1">
      <alignment horizontal="left" vertical="center" indent="1"/>
    </xf>
    <xf numFmtId="0" fontId="85" fillId="0" borderId="0" xfId="45" applyFont="1" applyAlignment="1">
      <alignment horizontal="left" vertical="center" indent="1"/>
    </xf>
    <xf numFmtId="38" fontId="85" fillId="0" borderId="0" xfId="45" applyNumberFormat="1" applyFont="1" applyAlignment="1">
      <alignment horizontal="left" vertical="center" indent="2"/>
    </xf>
    <xf numFmtId="0" fontId="89" fillId="0" borderId="0" xfId="27" applyFont="1" applyAlignment="1">
      <alignment horizontal="left" indent="6"/>
    </xf>
    <xf numFmtId="0" fontId="89" fillId="0" borderId="0" xfId="27" applyFont="1" applyAlignment="1">
      <alignment horizontal="left" vertical="center"/>
    </xf>
    <xf numFmtId="0" fontId="89" fillId="0" borderId="0" xfId="25" applyFont="1" applyAlignment="1">
      <alignment horizontal="left" vertical="center"/>
    </xf>
    <xf numFmtId="0" fontId="89" fillId="0" borderId="0" xfId="27" applyFont="1"/>
    <xf numFmtId="0" fontId="0" fillId="0" borderId="66" xfId="0" applyBorder="1" applyAlignment="1">
      <alignment vertical="center"/>
    </xf>
    <xf numFmtId="0" fontId="0" fillId="0" borderId="22" xfId="0" applyBorder="1" applyAlignment="1">
      <alignment vertical="center"/>
    </xf>
    <xf numFmtId="0" fontId="5" fillId="0" borderId="42" xfId="0" applyFont="1" applyBorder="1" applyAlignment="1">
      <alignment horizontal="center" vertical="center"/>
    </xf>
    <xf numFmtId="0" fontId="5" fillId="0" borderId="4" xfId="0" applyFont="1" applyBorder="1" applyAlignment="1">
      <alignment horizontal="center" vertical="center"/>
    </xf>
    <xf numFmtId="0" fontId="25" fillId="0" borderId="0" xfId="41" applyFont="1" applyAlignment="1">
      <alignment horizontal="left" indent="1"/>
    </xf>
    <xf numFmtId="0" fontId="7" fillId="0" borderId="0" xfId="38" applyNumberFormat="1" applyFont="1"/>
    <xf numFmtId="0" fontId="25" fillId="0" borderId="0" xfId="46" applyFont="1" applyAlignment="1">
      <alignment horizontal="left" indent="1"/>
    </xf>
    <xf numFmtId="0" fontId="25" fillId="0" borderId="0" xfId="46" applyFont="1" applyAlignment="1">
      <alignment horizontal="left" indent="5"/>
    </xf>
    <xf numFmtId="0" fontId="7" fillId="0" borderId="0" xfId="27" applyFont="1" applyAlignment="1">
      <alignment horizontal="left" indent="1"/>
    </xf>
    <xf numFmtId="0" fontId="14" fillId="0" borderId="0" xfId="25" applyNumberFormat="1" applyFont="1" applyAlignment="1">
      <alignment horizontal="left" indent="2"/>
    </xf>
    <xf numFmtId="0" fontId="7" fillId="0" borderId="0" xfId="25" applyFont="1" applyAlignment="1">
      <alignment horizontal="left" indent="4"/>
    </xf>
    <xf numFmtId="0" fontId="25" fillId="0" borderId="0" xfId="46" applyFont="1" applyAlignment="1">
      <alignment horizontal="left" indent="2"/>
    </xf>
    <xf numFmtId="14" fontId="0" fillId="0" borderId="37" xfId="0" applyNumberFormat="1" applyBorder="1" applyAlignment="1">
      <alignment vertical="center"/>
    </xf>
    <xf numFmtId="0" fontId="0" fillId="0" borderId="0" xfId="18" applyFont="1" applyAlignment="1">
      <alignment vertical="top" wrapText="1"/>
    </xf>
    <xf numFmtId="0" fontId="91" fillId="0" borderId="0" xfId="18" applyFont="1" applyAlignment="1">
      <alignment vertical="top" wrapText="1"/>
    </xf>
    <xf numFmtId="0" fontId="91" fillId="0" borderId="4" xfId="18" applyFont="1" applyBorder="1" applyAlignment="1">
      <alignment vertical="top" wrapText="1"/>
    </xf>
    <xf numFmtId="0" fontId="92" fillId="0" borderId="4" xfId="18" quotePrefix="1" applyFont="1" applyBorder="1" applyAlignment="1">
      <alignment horizontal="center" vertical="center" wrapText="1"/>
    </xf>
    <xf numFmtId="0" fontId="92" fillId="0" borderId="4" xfId="18" applyFont="1" applyBorder="1" applyAlignment="1">
      <alignment horizontal="center" vertical="center" wrapText="1"/>
    </xf>
    <xf numFmtId="0" fontId="92" fillId="0" borderId="50" xfId="18" quotePrefix="1" applyFont="1" applyBorder="1" applyAlignment="1">
      <alignment horizontal="center" vertical="center" wrapText="1"/>
    </xf>
    <xf numFmtId="0" fontId="91" fillId="0" borderId="50" xfId="18" applyFont="1" applyBorder="1" applyAlignment="1">
      <alignment vertical="top" wrapText="1"/>
    </xf>
    <xf numFmtId="56" fontId="92" fillId="0" borderId="50" xfId="18" quotePrefix="1" applyNumberFormat="1" applyFont="1" applyBorder="1" applyAlignment="1">
      <alignment horizontal="center" vertical="center" wrapText="1"/>
    </xf>
    <xf numFmtId="0" fontId="92" fillId="0" borderId="50" xfId="18" applyFont="1" applyBorder="1" applyAlignment="1">
      <alignment horizontal="center" vertical="center" wrapText="1"/>
    </xf>
    <xf numFmtId="0" fontId="0" fillId="0" borderId="89" xfId="18" applyFont="1" applyBorder="1" applyAlignment="1">
      <alignment horizontal="center" vertical="center" wrapText="1"/>
    </xf>
    <xf numFmtId="0" fontId="14" fillId="0" borderId="0" xfId="25" applyFont="1" applyAlignment="1">
      <alignment wrapText="1"/>
    </xf>
    <xf numFmtId="0" fontId="93" fillId="0" borderId="0" xfId="25" applyFont="1" applyAlignment="1"/>
    <xf numFmtId="0" fontId="18" fillId="0" borderId="0" xfId="31" applyFont="1" applyAlignment="1">
      <alignment vertical="center"/>
    </xf>
    <xf numFmtId="0" fontId="18" fillId="0" borderId="0" xfId="31" applyFont="1" applyFill="1" applyAlignment="1">
      <alignment vertical="center"/>
    </xf>
    <xf numFmtId="0" fontId="18" fillId="0" borderId="0" xfId="31" applyFont="1" applyFill="1" applyBorder="1" applyAlignment="1">
      <alignment vertical="center"/>
    </xf>
    <xf numFmtId="0" fontId="18" fillId="0" borderId="0" xfId="30" applyFont="1" applyFill="1" applyBorder="1" applyAlignment="1">
      <alignment vertical="center"/>
    </xf>
    <xf numFmtId="0" fontId="18" fillId="0" borderId="0" xfId="31" applyFont="1" applyFill="1" applyBorder="1" applyAlignment="1">
      <alignment vertical="center" wrapText="1"/>
    </xf>
    <xf numFmtId="0" fontId="18" fillId="8" borderId="6" xfId="31" applyFont="1" applyFill="1" applyBorder="1" applyAlignment="1">
      <alignment vertical="center" wrapText="1"/>
    </xf>
    <xf numFmtId="0" fontId="18" fillId="8" borderId="2" xfId="31" applyFont="1" applyFill="1" applyBorder="1" applyAlignment="1">
      <alignment vertical="center" wrapText="1"/>
    </xf>
    <xf numFmtId="0" fontId="18" fillId="8" borderId="5" xfId="31" applyFont="1" applyFill="1" applyBorder="1" applyAlignment="1">
      <alignment vertical="center" wrapText="1"/>
    </xf>
    <xf numFmtId="0" fontId="18" fillId="8" borderId="50" xfId="31" applyFont="1" applyFill="1" applyBorder="1" applyAlignment="1">
      <alignment vertical="center" wrapText="1"/>
    </xf>
    <xf numFmtId="0" fontId="94" fillId="8" borderId="50" xfId="31" applyFont="1" applyFill="1" applyBorder="1" applyAlignment="1">
      <alignment horizontal="center" vertical="center" wrapText="1"/>
    </xf>
    <xf numFmtId="0" fontId="18" fillId="8" borderId="4" xfId="31" applyFont="1" applyFill="1" applyBorder="1" applyAlignment="1">
      <alignment vertical="center" wrapText="1"/>
    </xf>
    <xf numFmtId="0" fontId="18" fillId="8" borderId="4" xfId="31" applyFont="1" applyFill="1" applyBorder="1" applyAlignment="1">
      <alignment horizontal="center" vertical="center" wrapText="1"/>
    </xf>
    <xf numFmtId="0" fontId="96" fillId="8" borderId="6" xfId="31" applyFont="1" applyFill="1" applyBorder="1" applyAlignment="1">
      <alignment horizontal="center" vertical="center" wrapText="1"/>
    </xf>
    <xf numFmtId="0" fontId="96" fillId="8" borderId="2" xfId="31" applyFont="1" applyFill="1" applyBorder="1" applyAlignment="1">
      <alignment horizontal="center" vertical="center" wrapText="1"/>
    </xf>
    <xf numFmtId="0" fontId="96" fillId="8" borderId="5" xfId="31" applyFont="1" applyFill="1" applyBorder="1" applyAlignment="1">
      <alignment horizontal="center" vertical="center" wrapText="1"/>
    </xf>
    <xf numFmtId="0" fontId="18" fillId="8" borderId="50" xfId="31" applyFont="1" applyFill="1" applyBorder="1" applyAlignment="1">
      <alignment horizontal="center" vertical="center" wrapText="1"/>
    </xf>
    <xf numFmtId="0" fontId="18" fillId="8" borderId="4" xfId="31" applyFont="1" applyFill="1" applyBorder="1" applyAlignment="1">
      <alignment horizontal="center" vertical="center" wrapText="1"/>
    </xf>
    <xf numFmtId="0" fontId="18" fillId="8" borderId="90" xfId="31" applyFont="1" applyFill="1" applyBorder="1" applyAlignment="1">
      <alignment vertical="center" wrapText="1"/>
    </xf>
    <xf numFmtId="0" fontId="18" fillId="8" borderId="91" xfId="31" applyFont="1" applyFill="1" applyBorder="1" applyAlignment="1">
      <alignment vertical="center" wrapText="1"/>
    </xf>
    <xf numFmtId="0" fontId="18" fillId="8" borderId="92" xfId="31" applyFont="1" applyFill="1" applyBorder="1" applyAlignment="1">
      <alignment vertical="center" wrapText="1"/>
    </xf>
    <xf numFmtId="6" fontId="18" fillId="0" borderId="89" xfId="17" applyFont="1" applyFill="1" applyBorder="1" applyAlignment="1">
      <alignment horizontal="center" vertical="center"/>
    </xf>
    <xf numFmtId="0" fontId="18" fillId="0" borderId="0" xfId="31" applyFont="1" applyFill="1" applyAlignment="1">
      <alignment horizontal="centerContinuous" vertical="center"/>
    </xf>
    <xf numFmtId="0" fontId="14" fillId="0" borderId="0" xfId="18" applyFont="1"/>
    <xf numFmtId="177" fontId="7" fillId="0" borderId="0" xfId="18" applyNumberFormat="1" applyFont="1" applyFill="1" applyAlignment="1">
      <alignment horizontal="center" vertical="center" shrinkToFit="1"/>
    </xf>
    <xf numFmtId="177" fontId="7" fillId="0" borderId="0" xfId="18" applyNumberFormat="1" applyFont="1" applyFill="1" applyAlignment="1">
      <alignment vertical="center" shrinkToFit="1"/>
    </xf>
    <xf numFmtId="0" fontId="7" fillId="0" borderId="0" xfId="18" applyFont="1" applyFill="1"/>
    <xf numFmtId="0" fontId="18" fillId="0" borderId="0" xfId="31" applyFont="1" applyFill="1" applyAlignment="1">
      <alignment vertical="center" wrapText="1"/>
    </xf>
    <xf numFmtId="0" fontId="18" fillId="0" borderId="0" xfId="30" applyFont="1" applyFill="1" applyAlignment="1">
      <alignment vertical="center"/>
    </xf>
    <xf numFmtId="0" fontId="18" fillId="0" borderId="0" xfId="31" applyFont="1" applyFill="1" applyAlignment="1">
      <alignment horizontal="right" vertical="center"/>
    </xf>
    <xf numFmtId="0" fontId="18" fillId="0" borderId="0" xfId="31" applyFont="1" applyFill="1" applyAlignment="1">
      <alignment horizontal="center" vertical="center"/>
    </xf>
    <xf numFmtId="0" fontId="14" fillId="0" borderId="0" xfId="25" applyFont="1" applyAlignment="1">
      <alignment horizontal="left" vertical="center"/>
    </xf>
    <xf numFmtId="0" fontId="18" fillId="0" borderId="0" xfId="31" applyFont="1" applyBorder="1" applyAlignment="1">
      <alignment vertical="center"/>
    </xf>
    <xf numFmtId="0" fontId="18" fillId="0" borderId="0" xfId="30" applyFont="1" applyBorder="1" applyAlignment="1">
      <alignment vertical="center"/>
    </xf>
    <xf numFmtId="0" fontId="18" fillId="0" borderId="9" xfId="31" applyFont="1" applyBorder="1" applyAlignment="1">
      <alignment vertical="center"/>
    </xf>
    <xf numFmtId="0" fontId="18" fillId="0" borderId="0" xfId="31" applyFont="1" applyAlignment="1">
      <alignment horizontal="center" vertical="center"/>
    </xf>
    <xf numFmtId="0" fontId="96" fillId="6" borderId="4" xfId="31" applyFont="1" applyFill="1" applyBorder="1" applyAlignment="1">
      <alignment horizontal="center" vertical="center" wrapText="1"/>
    </xf>
    <xf numFmtId="0" fontId="96" fillId="6" borderId="4" xfId="31" applyFont="1" applyFill="1" applyBorder="1" applyAlignment="1">
      <alignment vertical="center" wrapText="1"/>
    </xf>
    <xf numFmtId="0" fontId="94" fillId="6" borderId="4" xfId="31" applyFont="1" applyFill="1" applyBorder="1" applyAlignment="1">
      <alignment vertical="center" wrapText="1"/>
    </xf>
    <xf numFmtId="0" fontId="18" fillId="0" borderId="0" xfId="31" applyFont="1" applyAlignment="1">
      <alignment horizontal="centerContinuous" vertical="center"/>
    </xf>
    <xf numFmtId="177" fontId="14" fillId="9" borderId="0" xfId="18" applyNumberFormat="1" applyFont="1" applyFill="1" applyAlignment="1">
      <alignment vertical="center"/>
    </xf>
    <xf numFmtId="177" fontId="14" fillId="9" borderId="0" xfId="18" applyNumberFormat="1" applyFont="1" applyFill="1" applyAlignment="1">
      <alignment horizontal="center" vertical="center" shrinkToFit="1"/>
    </xf>
    <xf numFmtId="0" fontId="18" fillId="0" borderId="0" xfId="31" applyFont="1" applyAlignment="1">
      <alignment horizontal="left" vertical="top" wrapText="1"/>
    </xf>
    <xf numFmtId="0" fontId="18" fillId="0" borderId="0" xfId="30" applyFont="1" applyAlignment="1">
      <alignment vertical="center"/>
    </xf>
    <xf numFmtId="0" fontId="18" fillId="0" borderId="0" xfId="31" applyFont="1" applyAlignment="1">
      <alignment horizontal="right" vertical="center"/>
    </xf>
    <xf numFmtId="0" fontId="96" fillId="8" borderId="4" xfId="31" applyFont="1" applyFill="1" applyBorder="1" applyAlignment="1">
      <alignment horizontal="center" vertical="center" wrapText="1"/>
    </xf>
    <xf numFmtId="0" fontId="96" fillId="8" borderId="50" xfId="31" applyFont="1" applyFill="1" applyBorder="1" applyAlignment="1">
      <alignment horizontal="center" vertical="center" wrapText="1"/>
    </xf>
    <xf numFmtId="0" fontId="96" fillId="8" borderId="4" xfId="31" applyFont="1" applyFill="1" applyBorder="1" applyAlignment="1">
      <alignment vertical="center" wrapText="1"/>
    </xf>
    <xf numFmtId="0" fontId="94" fillId="8" borderId="4" xfId="31" applyFont="1" applyFill="1" applyBorder="1" applyAlignment="1">
      <alignment vertical="center" wrapText="1"/>
    </xf>
    <xf numFmtId="3" fontId="95" fillId="8" borderId="50" xfId="31" applyNumberFormat="1" applyFont="1" applyFill="1" applyBorder="1" applyAlignment="1">
      <alignment horizontal="center" vertical="center" wrapText="1"/>
    </xf>
    <xf numFmtId="0" fontId="96" fillId="8" borderId="4" xfId="31" applyFont="1" applyFill="1" applyBorder="1" applyAlignment="1">
      <alignment horizontal="left" vertical="center" wrapText="1"/>
    </xf>
    <xf numFmtId="0" fontId="18" fillId="8" borderId="4" xfId="31" applyFont="1" applyFill="1" applyBorder="1" applyAlignment="1">
      <alignment vertical="center" shrinkToFit="1"/>
    </xf>
    <xf numFmtId="0" fontId="18" fillId="8" borderId="50" xfId="31" applyFont="1" applyFill="1" applyBorder="1" applyAlignment="1">
      <alignment horizontal="center" vertical="center" shrinkToFit="1"/>
    </xf>
    <xf numFmtId="177" fontId="14" fillId="0" borderId="0" xfId="18" applyNumberFormat="1" applyFont="1" applyFill="1" applyAlignment="1">
      <alignment horizontal="center" vertical="center" shrinkToFit="1"/>
    </xf>
    <xf numFmtId="177" fontId="14" fillId="0" borderId="0" xfId="18" applyNumberFormat="1" applyFont="1" applyFill="1" applyAlignment="1">
      <alignment vertical="center"/>
    </xf>
    <xf numFmtId="0" fontId="0" fillId="0" borderId="0" xfId="18" applyFont="1"/>
    <xf numFmtId="0" fontId="18" fillId="8" borderId="4" xfId="31" applyFont="1" applyFill="1" applyBorder="1" applyAlignment="1">
      <alignment vertical="center"/>
    </xf>
    <xf numFmtId="0" fontId="18" fillId="8" borderId="93" xfId="31" applyFont="1" applyFill="1" applyBorder="1" applyAlignment="1">
      <alignment horizontal="center" vertical="center"/>
    </xf>
    <xf numFmtId="0" fontId="18" fillId="6" borderId="22" xfId="31" applyFont="1" applyFill="1" applyBorder="1" applyAlignment="1">
      <alignment horizontal="center" vertical="center" wrapText="1"/>
    </xf>
    <xf numFmtId="0" fontId="18" fillId="8" borderId="93" xfId="31" applyFont="1" applyFill="1" applyBorder="1" applyAlignment="1">
      <alignment vertical="center"/>
    </xf>
    <xf numFmtId="3" fontId="18" fillId="8" borderId="4" xfId="31" applyNumberFormat="1" applyFont="1" applyFill="1" applyBorder="1" applyAlignment="1">
      <alignment vertical="center"/>
    </xf>
    <xf numFmtId="38" fontId="18" fillId="8" borderId="4" xfId="16" applyFont="1" applyFill="1" applyBorder="1" applyAlignment="1">
      <alignment vertical="center"/>
    </xf>
    <xf numFmtId="0" fontId="18" fillId="8" borderId="4" xfId="31" applyFont="1" applyFill="1" applyBorder="1" applyAlignment="1">
      <alignment horizontal="right" vertical="center"/>
    </xf>
    <xf numFmtId="0" fontId="18" fillId="6" borderId="22" xfId="31" applyFont="1" applyFill="1" applyBorder="1" applyAlignment="1">
      <alignment vertical="center" wrapText="1"/>
    </xf>
    <xf numFmtId="0" fontId="95" fillId="8" borderId="4" xfId="31" applyFont="1" applyFill="1" applyBorder="1" applyAlignment="1">
      <alignment horizontal="center" vertical="center"/>
    </xf>
    <xf numFmtId="3" fontId="95" fillId="8" borderId="4" xfId="31" applyNumberFormat="1" applyFont="1" applyFill="1" applyBorder="1" applyAlignment="1">
      <alignment vertical="center"/>
    </xf>
    <xf numFmtId="0" fontId="95" fillId="8" borderId="4" xfId="31" applyFont="1" applyFill="1" applyBorder="1" applyAlignment="1">
      <alignment vertical="center"/>
    </xf>
    <xf numFmtId="0" fontId="18" fillId="8" borderId="4" xfId="31" applyFont="1" applyFill="1" applyBorder="1" applyAlignment="1">
      <alignment horizontal="center" vertical="center"/>
    </xf>
    <xf numFmtId="0" fontId="96" fillId="6" borderId="22" xfId="31" applyFont="1" applyFill="1" applyBorder="1" applyAlignment="1">
      <alignment horizontal="center" vertical="center" shrinkToFit="1"/>
    </xf>
    <xf numFmtId="0" fontId="97" fillId="6" borderId="4" xfId="31" applyFont="1" applyFill="1" applyBorder="1" applyAlignment="1">
      <alignment vertical="center" wrapText="1"/>
    </xf>
    <xf numFmtId="0" fontId="96" fillId="6" borderId="22" xfId="31" applyFont="1" applyFill="1" applyBorder="1" applyAlignment="1">
      <alignment horizontal="center" vertical="center" wrapText="1"/>
    </xf>
    <xf numFmtId="0" fontId="95" fillId="6" borderId="50" xfId="31" applyFont="1" applyFill="1" applyBorder="1" applyAlignment="1">
      <alignment horizontal="center" vertical="center" shrinkToFit="1"/>
    </xf>
    <xf numFmtId="0" fontId="95" fillId="6" borderId="50" xfId="31" applyFont="1" applyFill="1" applyBorder="1" applyAlignment="1">
      <alignment horizontal="center" vertical="center" wrapText="1"/>
    </xf>
    <xf numFmtId="0" fontId="18" fillId="8" borderId="50" xfId="31" applyFont="1" applyFill="1" applyBorder="1" applyAlignment="1">
      <alignment vertical="center"/>
    </xf>
    <xf numFmtId="0" fontId="18" fillId="8" borderId="94" xfId="31" applyFont="1" applyFill="1" applyBorder="1" applyAlignment="1">
      <alignment vertical="center"/>
    </xf>
    <xf numFmtId="0" fontId="18" fillId="0" borderId="89" xfId="31" applyFont="1" applyBorder="1" applyAlignment="1">
      <alignment horizontal="center" vertical="center"/>
    </xf>
    <xf numFmtId="0" fontId="18" fillId="0" borderId="95" xfId="31" applyFont="1" applyBorder="1" applyAlignment="1">
      <alignment horizontal="center" vertical="center"/>
    </xf>
    <xf numFmtId="0" fontId="4" fillId="0" borderId="0" xfId="18" applyFont="1"/>
    <xf numFmtId="0" fontId="1" fillId="0" borderId="0" xfId="47">
      <alignment vertical="center"/>
    </xf>
    <xf numFmtId="0" fontId="1" fillId="0" borderId="0" xfId="47" applyBorder="1">
      <alignment vertical="center"/>
    </xf>
    <xf numFmtId="0" fontId="1" fillId="0" borderId="0" xfId="47" applyBorder="1" applyAlignment="1">
      <alignment horizontal="center" vertical="center"/>
    </xf>
    <xf numFmtId="0" fontId="98" fillId="0" borderId="0" xfId="47" applyFont="1" applyBorder="1" applyAlignment="1">
      <alignment horizontal="center" vertical="center"/>
    </xf>
    <xf numFmtId="3" fontId="1" fillId="0" borderId="0" xfId="47" applyNumberFormat="1" applyBorder="1">
      <alignment vertical="center"/>
    </xf>
    <xf numFmtId="0" fontId="1" fillId="0" borderId="45" xfId="47" applyBorder="1">
      <alignment vertical="center"/>
    </xf>
    <xf numFmtId="0" fontId="1" fillId="0" borderId="44" xfId="47" applyBorder="1" applyAlignment="1">
      <alignment horizontal="center" vertical="center"/>
    </xf>
    <xf numFmtId="0" fontId="1" fillId="0" borderId="44" xfId="47" applyBorder="1">
      <alignment vertical="center"/>
    </xf>
    <xf numFmtId="0" fontId="98" fillId="0" borderId="44" xfId="47" applyFont="1" applyBorder="1" applyAlignment="1">
      <alignment horizontal="center" vertical="center"/>
    </xf>
    <xf numFmtId="0" fontId="98" fillId="0" borderId="96" xfId="47" applyFont="1" applyBorder="1" applyAlignment="1">
      <alignment horizontal="center" vertical="center"/>
    </xf>
    <xf numFmtId="3" fontId="1" fillId="0" borderId="97" xfId="47" applyNumberFormat="1" applyBorder="1">
      <alignment vertical="center"/>
    </xf>
    <xf numFmtId="0" fontId="1" fillId="0" borderId="66" xfId="47" applyBorder="1">
      <alignment vertical="center"/>
    </xf>
    <xf numFmtId="0" fontId="1" fillId="0" borderId="43" xfId="47" applyBorder="1">
      <alignment vertical="center"/>
    </xf>
    <xf numFmtId="0" fontId="1" fillId="0" borderId="42" xfId="47" applyBorder="1">
      <alignment vertical="center"/>
    </xf>
    <xf numFmtId="0" fontId="1" fillId="0" borderId="4" xfId="47" applyBorder="1" applyAlignment="1">
      <alignment horizontal="center" vertical="center"/>
    </xf>
    <xf numFmtId="0" fontId="1" fillId="0" borderId="4" xfId="47" applyBorder="1">
      <alignment vertical="center"/>
    </xf>
    <xf numFmtId="0" fontId="98" fillId="0" borderId="4" xfId="47" applyFont="1" applyBorder="1" applyAlignment="1">
      <alignment horizontal="center" vertical="center"/>
    </xf>
    <xf numFmtId="0" fontId="98" fillId="0" borderId="6" xfId="47" applyFont="1" applyBorder="1" applyAlignment="1">
      <alignment horizontal="center" vertical="center"/>
    </xf>
    <xf numFmtId="3" fontId="1" fillId="0" borderId="98" xfId="47" applyNumberFormat="1" applyBorder="1">
      <alignment vertical="center"/>
    </xf>
    <xf numFmtId="0" fontId="1" fillId="0" borderId="5" xfId="47" applyBorder="1">
      <alignment vertical="center"/>
    </xf>
    <xf numFmtId="0" fontId="1" fillId="0" borderId="41" xfId="47" applyBorder="1">
      <alignment vertical="center"/>
    </xf>
    <xf numFmtId="3" fontId="1" fillId="0" borderId="42" xfId="47" applyNumberFormat="1" applyBorder="1">
      <alignment vertical="center"/>
    </xf>
    <xf numFmtId="3" fontId="1" fillId="0" borderId="4" xfId="47" applyNumberFormat="1" applyBorder="1">
      <alignment vertical="center"/>
    </xf>
    <xf numFmtId="0" fontId="98" fillId="0" borderId="5" xfId="47" applyFont="1" applyBorder="1" applyAlignment="1">
      <alignment horizontal="center" vertical="center"/>
    </xf>
    <xf numFmtId="0" fontId="1" fillId="0" borderId="5" xfId="47" applyBorder="1" applyAlignment="1">
      <alignment horizontal="center" vertical="center"/>
    </xf>
    <xf numFmtId="0" fontId="99" fillId="0" borderId="62" xfId="47" applyFont="1" applyBorder="1" applyAlignment="1">
      <alignment horizontal="center" vertical="center"/>
    </xf>
    <xf numFmtId="0" fontId="26" fillId="0" borderId="0" xfId="47" applyFont="1">
      <alignment vertical="center"/>
    </xf>
    <xf numFmtId="0" fontId="1" fillId="0" borderId="0" xfId="47" applyFont="1">
      <alignment vertical="center"/>
    </xf>
    <xf numFmtId="0" fontId="0" fillId="0" borderId="0" xfId="47" applyFont="1">
      <alignment vertical="center"/>
    </xf>
    <xf numFmtId="3" fontId="1" fillId="0" borderId="45" xfId="47" applyNumberFormat="1" applyBorder="1">
      <alignment vertical="center"/>
    </xf>
    <xf numFmtId="3" fontId="1" fillId="0" borderId="44" xfId="47" applyNumberFormat="1" applyBorder="1">
      <alignment vertical="center"/>
    </xf>
    <xf numFmtId="3" fontId="98" fillId="0" borderId="44" xfId="47" applyNumberFormat="1" applyFont="1" applyBorder="1">
      <alignment vertical="center"/>
    </xf>
    <xf numFmtId="3" fontId="1" fillId="0" borderId="99" xfId="47" applyNumberFormat="1" applyBorder="1">
      <alignment vertical="center"/>
    </xf>
    <xf numFmtId="3" fontId="1" fillId="0" borderId="93" xfId="47" applyNumberFormat="1" applyBorder="1">
      <alignment vertical="center"/>
    </xf>
    <xf numFmtId="3" fontId="1" fillId="0" borderId="4" xfId="47" applyNumberFormat="1" applyBorder="1" applyAlignment="1">
      <alignment horizontal="center" vertical="center"/>
    </xf>
    <xf numFmtId="0" fontId="26" fillId="0" borderId="0" xfId="47" applyFont="1" applyBorder="1">
      <alignment vertical="center"/>
    </xf>
    <xf numFmtId="177" fontId="0" fillId="0" borderId="0" xfId="0" applyNumberFormat="1">
      <alignment vertical="center"/>
    </xf>
    <xf numFmtId="0" fontId="26" fillId="0" borderId="0" xfId="0" applyFont="1" applyAlignment="1">
      <alignment horizontal="center" vertical="center"/>
    </xf>
    <xf numFmtId="0" fontId="18" fillId="0" borderId="0" xfId="34" applyFont="1" applyAlignment="1">
      <alignment vertical="center"/>
    </xf>
    <xf numFmtId="0" fontId="18" fillId="0" borderId="0" xfId="34" applyFont="1" applyBorder="1" applyAlignment="1">
      <alignment vertical="center"/>
    </xf>
    <xf numFmtId="0" fontId="18" fillId="0" borderId="0" xfId="34" applyFont="1" applyAlignment="1">
      <alignment horizontal="left" vertical="center"/>
    </xf>
    <xf numFmtId="0" fontId="18" fillId="0" borderId="0" xfId="34" applyFont="1" applyAlignment="1">
      <alignment horizontal="centerContinuous" vertical="center"/>
    </xf>
    <xf numFmtId="0" fontId="102" fillId="0" borderId="0" xfId="40" applyFont="1" applyAlignment="1">
      <alignment vertical="center" wrapText="1"/>
    </xf>
    <xf numFmtId="0" fontId="23" fillId="0" borderId="0" xfId="34" applyFont="1" applyAlignment="1">
      <alignment horizontal="centerContinuous" vertical="center"/>
    </xf>
    <xf numFmtId="0" fontId="103" fillId="0" borderId="0" xfId="34" applyFont="1" applyAlignment="1">
      <alignment vertical="center"/>
    </xf>
    <xf numFmtId="0" fontId="7" fillId="0" borderId="0" xfId="19" applyFont="1" applyAlignment="1">
      <alignment vertical="center"/>
    </xf>
    <xf numFmtId="0" fontId="18" fillId="0" borderId="0" xfId="34" applyFont="1" applyAlignment="1">
      <alignment horizontal="right" vertical="center"/>
    </xf>
    <xf numFmtId="0" fontId="7" fillId="0" borderId="0" xfId="34" applyFont="1" applyAlignment="1">
      <alignment vertical="center"/>
    </xf>
    <xf numFmtId="0" fontId="7" fillId="0" borderId="0" xfId="25" applyFont="1" applyAlignment="1">
      <alignment horizontal="left" vertical="center" indent="3"/>
    </xf>
    <xf numFmtId="0" fontId="7" fillId="0" borderId="0" xfId="25" applyFont="1" applyAlignment="1">
      <alignment horizontal="left" vertical="center" indent="5"/>
    </xf>
    <xf numFmtId="0" fontId="14" fillId="0" borderId="0" xfId="25" applyFont="1" applyAlignment="1">
      <alignment horizontal="left" indent="5"/>
    </xf>
    <xf numFmtId="0" fontId="7" fillId="0" borderId="0" xfId="25" applyFont="1" applyAlignment="1">
      <alignment horizontal="left" vertical="center" indent="7"/>
    </xf>
    <xf numFmtId="0" fontId="7" fillId="0" borderId="0" xfId="25" applyFont="1" applyAlignment="1">
      <alignment horizontal="left" vertical="center"/>
    </xf>
    <xf numFmtId="0" fontId="18" fillId="0" borderId="0" xfId="31" applyFont="1" applyAlignment="1">
      <alignment horizontal="left" vertical="center" indent="4"/>
    </xf>
    <xf numFmtId="0" fontId="7" fillId="0" borderId="0" xfId="27" applyFont="1" applyAlignment="1">
      <alignment horizontal="left" indent="5"/>
    </xf>
    <xf numFmtId="0" fontId="1" fillId="10" borderId="57" xfId="41" applyFill="1" applyBorder="1"/>
    <xf numFmtId="0" fontId="1" fillId="10" borderId="58" xfId="41" applyFont="1" applyFill="1" applyBorder="1"/>
    <xf numFmtId="0" fontId="1" fillId="10" borderId="58" xfId="41" applyFill="1" applyBorder="1"/>
    <xf numFmtId="0" fontId="1" fillId="10" borderId="59" xfId="41" applyFill="1" applyBorder="1"/>
    <xf numFmtId="0" fontId="1" fillId="10" borderId="52" xfId="41" applyFill="1" applyBorder="1"/>
    <xf numFmtId="0" fontId="25" fillId="10" borderId="0" xfId="41" applyFont="1" applyFill="1" applyBorder="1" applyAlignment="1">
      <alignment horizontal="right" vertical="center"/>
    </xf>
    <xf numFmtId="0" fontId="25" fillId="10" borderId="0" xfId="41" applyFont="1" applyFill="1" applyBorder="1" applyAlignment="1">
      <alignment vertical="center"/>
    </xf>
    <xf numFmtId="0" fontId="1" fillId="10" borderId="49" xfId="41" applyFill="1" applyBorder="1"/>
    <xf numFmtId="0" fontId="1" fillId="10" borderId="0" xfId="41" applyFont="1" applyFill="1" applyBorder="1" applyAlignment="1">
      <alignment horizontal="right"/>
    </xf>
    <xf numFmtId="38" fontId="25" fillId="10" borderId="0" xfId="41" applyNumberFormat="1" applyFont="1" applyFill="1" applyBorder="1" applyAlignment="1">
      <alignment vertical="center"/>
    </xf>
    <xf numFmtId="0" fontId="1" fillId="10" borderId="0" xfId="41" applyFill="1" applyBorder="1"/>
    <xf numFmtId="0" fontId="1" fillId="10" borderId="0" xfId="41" applyFont="1" applyFill="1" applyBorder="1" applyAlignment="1">
      <alignment horizontal="right"/>
    </xf>
    <xf numFmtId="0" fontId="1" fillId="10" borderId="60" xfId="41" applyFill="1" applyBorder="1"/>
    <xf numFmtId="0" fontId="1" fillId="10" borderId="55" xfId="41" applyFill="1" applyBorder="1"/>
    <xf numFmtId="0" fontId="1" fillId="10" borderId="56" xfId="41" applyFill="1" applyBorder="1"/>
    <xf numFmtId="0" fontId="0" fillId="0" borderId="52" xfId="41" applyFont="1" applyBorder="1"/>
    <xf numFmtId="0" fontId="14" fillId="11" borderId="0" xfId="25" applyFont="1" applyFill="1" applyBorder="1" applyAlignment="1">
      <alignment horizontal="left" vertical="center"/>
    </xf>
    <xf numFmtId="0" fontId="1" fillId="11" borderId="0" xfId="41" applyFont="1" applyFill="1" applyBorder="1"/>
    <xf numFmtId="5" fontId="14" fillId="11" borderId="0" xfId="25" applyNumberFormat="1" applyFont="1" applyFill="1" applyBorder="1" applyAlignment="1">
      <alignment horizontal="left" vertical="center"/>
    </xf>
    <xf numFmtId="0" fontId="0" fillId="0" borderId="0" xfId="0" applyAlignment="1">
      <alignment horizontal="left" vertical="center" indent="3"/>
    </xf>
    <xf numFmtId="0" fontId="0" fillId="2" borderId="44" xfId="41" applyFont="1" applyFill="1" applyBorder="1" applyProtection="1">
      <protection locked="0"/>
    </xf>
    <xf numFmtId="0" fontId="0" fillId="4" borderId="0" xfId="41" applyFont="1" applyFill="1" applyBorder="1"/>
    <xf numFmtId="0" fontId="0" fillId="4" borderId="0" xfId="41" applyFont="1" applyFill="1" applyBorder="1" applyAlignment="1">
      <alignment horizontal="right"/>
    </xf>
    <xf numFmtId="0" fontId="7" fillId="0" borderId="0" xfId="38" quotePrefix="1" applyFont="1" applyAlignment="1">
      <alignment horizontal="left"/>
    </xf>
    <xf numFmtId="0" fontId="7" fillId="0" borderId="0" xfId="38" applyFont="1" applyAlignment="1">
      <alignment horizontal="left" vertical="top" indent="2"/>
    </xf>
    <xf numFmtId="0" fontId="18" fillId="0" borderId="0" xfId="34" applyFont="1" applyAlignment="1">
      <alignment horizontal="right"/>
    </xf>
    <xf numFmtId="0" fontId="25" fillId="0" borderId="0" xfId="18" applyFont="1"/>
    <xf numFmtId="0" fontId="106" fillId="0" borderId="0" xfId="18" applyFont="1"/>
    <xf numFmtId="0" fontId="106" fillId="0" borderId="0" xfId="18" applyFont="1" applyAlignment="1">
      <alignment horizontal="center" vertical="center"/>
    </xf>
    <xf numFmtId="0" fontId="107" fillId="0" borderId="0" xfId="18" applyFont="1" applyAlignment="1">
      <alignment horizontal="center" vertical="center"/>
    </xf>
    <xf numFmtId="0" fontId="107" fillId="0" borderId="0" xfId="18" applyFont="1" applyAlignment="1">
      <alignment horizontal="distributed" vertical="center"/>
    </xf>
    <xf numFmtId="0" fontId="25" fillId="0" borderId="0" xfId="18" applyFont="1" applyAlignment="1">
      <alignment horizontal="distributed" vertical="center"/>
    </xf>
    <xf numFmtId="0" fontId="106" fillId="0" borderId="0" xfId="18" applyFont="1" applyAlignment="1">
      <alignment vertical="center"/>
    </xf>
    <xf numFmtId="0" fontId="25" fillId="0" borderId="0" xfId="18" applyFont="1" applyBorder="1" applyAlignment="1">
      <alignment horizontal="distributed" vertical="center"/>
    </xf>
    <xf numFmtId="0" fontId="106" fillId="0" borderId="0" xfId="18" applyFont="1" applyBorder="1" applyAlignment="1"/>
    <xf numFmtId="0" fontId="106" fillId="0" borderId="0" xfId="18" applyFont="1" applyAlignment="1">
      <alignment horizontal="right" vertical="center"/>
    </xf>
    <xf numFmtId="0" fontId="106" fillId="0" borderId="23" xfId="18" applyFont="1" applyBorder="1"/>
    <xf numFmtId="0" fontId="25" fillId="0" borderId="8" xfId="18" applyFont="1" applyBorder="1"/>
    <xf numFmtId="0" fontId="25" fillId="0" borderId="9" xfId="18" applyFont="1" applyBorder="1"/>
    <xf numFmtId="0" fontId="106" fillId="0" borderId="9" xfId="18" applyFont="1" applyBorder="1"/>
    <xf numFmtId="0" fontId="25" fillId="0" borderId="11" xfId="18" applyFont="1" applyBorder="1"/>
    <xf numFmtId="0" fontId="25" fillId="0" borderId="0" xfId="18" applyFont="1" applyBorder="1"/>
    <xf numFmtId="0" fontId="106" fillId="0" borderId="0" xfId="18" applyFont="1" applyBorder="1"/>
    <xf numFmtId="0" fontId="25" fillId="0" borderId="100" xfId="18" applyFont="1" applyBorder="1" applyAlignment="1">
      <alignment horizontal="center"/>
    </xf>
    <xf numFmtId="0" fontId="25" fillId="0" borderId="101" xfId="18" applyFont="1" applyBorder="1" applyAlignment="1">
      <alignment horizontal="center" vertical="center"/>
    </xf>
    <xf numFmtId="0" fontId="25" fillId="0" borderId="102" xfId="18" applyFont="1" applyBorder="1" applyAlignment="1">
      <alignment horizontal="center" vertical="center"/>
    </xf>
    <xf numFmtId="0" fontId="106" fillId="0" borderId="102" xfId="18" applyFont="1" applyBorder="1"/>
    <xf numFmtId="0" fontId="25" fillId="0" borderId="23" xfId="18" applyFont="1" applyBorder="1" applyAlignment="1">
      <alignment horizontal="center"/>
    </xf>
    <xf numFmtId="0" fontId="106" fillId="0" borderId="103" xfId="18" applyFont="1" applyBorder="1" applyAlignment="1">
      <alignment vertical="center"/>
    </xf>
    <xf numFmtId="0" fontId="25" fillId="0" borderId="100" xfId="18" applyFont="1" applyBorder="1" applyAlignment="1">
      <alignment vertical="center"/>
    </xf>
    <xf numFmtId="0" fontId="55" fillId="0" borderId="11" xfId="18" applyFont="1" applyBorder="1" applyAlignment="1">
      <alignment horizontal="left" vertical="center"/>
    </xf>
    <xf numFmtId="0" fontId="25" fillId="0" borderId="0" xfId="18" applyFont="1" applyBorder="1" applyAlignment="1">
      <alignment horizontal="left" vertical="center"/>
    </xf>
    <xf numFmtId="0" fontId="106" fillId="0" borderId="104" xfId="18" applyFont="1" applyBorder="1"/>
    <xf numFmtId="0" fontId="106" fillId="0" borderId="105" xfId="18" applyFont="1" applyBorder="1"/>
    <xf numFmtId="0" fontId="106" fillId="0" borderId="106" xfId="18" applyFont="1" applyBorder="1"/>
    <xf numFmtId="0" fontId="106" fillId="0" borderId="107" xfId="18" applyFont="1" applyBorder="1"/>
    <xf numFmtId="0" fontId="106" fillId="0" borderId="10" xfId="18" applyFont="1" applyBorder="1"/>
    <xf numFmtId="0" fontId="106" fillId="0" borderId="100" xfId="18" applyFont="1" applyBorder="1"/>
    <xf numFmtId="0" fontId="106" fillId="0" borderId="108" xfId="18" applyFont="1" applyBorder="1"/>
    <xf numFmtId="0" fontId="25" fillId="0" borderId="109" xfId="18" applyFont="1" applyBorder="1" applyAlignment="1">
      <alignment vertical="center"/>
    </xf>
    <xf numFmtId="0" fontId="25" fillId="0" borderId="102" xfId="18" applyFont="1" applyBorder="1" applyAlignment="1">
      <alignment vertical="center"/>
    </xf>
    <xf numFmtId="0" fontId="55" fillId="0" borderId="101" xfId="18" applyFont="1" applyBorder="1" applyAlignment="1">
      <alignment horizontal="left" vertical="center"/>
    </xf>
    <xf numFmtId="0" fontId="25" fillId="0" borderId="102" xfId="18" applyFont="1" applyBorder="1" applyAlignment="1">
      <alignment horizontal="left" vertical="center"/>
    </xf>
    <xf numFmtId="0" fontId="106" fillId="0" borderId="109" xfId="18" applyFont="1" applyBorder="1"/>
    <xf numFmtId="0" fontId="106" fillId="0" borderId="110" xfId="18" applyFont="1" applyBorder="1"/>
    <xf numFmtId="0" fontId="106" fillId="0" borderId="111" xfId="18" applyFont="1" applyBorder="1"/>
    <xf numFmtId="0" fontId="55" fillId="0" borderId="103" xfId="18" applyFont="1" applyBorder="1" applyAlignment="1">
      <alignment vertical="center"/>
    </xf>
    <xf numFmtId="0" fontId="106" fillId="0" borderId="112" xfId="18" applyFont="1" applyBorder="1" applyAlignment="1">
      <alignment horizontal="center" vertical="center"/>
    </xf>
    <xf numFmtId="0" fontId="106" fillId="0" borderId="103" xfId="18" applyFont="1" applyBorder="1"/>
    <xf numFmtId="0" fontId="106" fillId="0" borderId="100" xfId="18" applyFont="1" applyBorder="1" applyAlignment="1">
      <alignment horizontal="center" vertical="center"/>
    </xf>
    <xf numFmtId="0" fontId="106" fillId="0" borderId="113" xfId="18" applyFont="1" applyBorder="1"/>
    <xf numFmtId="0" fontId="55" fillId="0" borderId="109" xfId="18" applyFont="1" applyBorder="1" applyAlignment="1">
      <alignment vertical="center"/>
    </xf>
    <xf numFmtId="0" fontId="106" fillId="0" borderId="102" xfId="18" applyFont="1" applyFill="1" applyBorder="1"/>
    <xf numFmtId="0" fontId="55" fillId="0" borderId="100" xfId="18" applyFont="1" applyBorder="1" applyAlignment="1">
      <alignment vertical="center"/>
    </xf>
    <xf numFmtId="0" fontId="106" fillId="0" borderId="112" xfId="18" applyFont="1" applyBorder="1"/>
    <xf numFmtId="0" fontId="55" fillId="0" borderId="102" xfId="18" applyFont="1" applyBorder="1" applyAlignment="1">
      <alignment vertical="center"/>
    </xf>
    <xf numFmtId="0" fontId="106" fillId="0" borderId="101" xfId="18" applyFont="1" applyBorder="1"/>
    <xf numFmtId="0" fontId="25" fillId="0" borderId="10" xfId="18" applyFont="1" applyBorder="1"/>
    <xf numFmtId="0" fontId="25" fillId="0" borderId="106" xfId="18" applyFont="1" applyBorder="1"/>
    <xf numFmtId="0" fontId="25" fillId="0" borderId="107" xfId="18" applyFont="1" applyBorder="1"/>
    <xf numFmtId="0" fontId="106" fillId="0" borderId="11" xfId="18" applyFont="1" applyBorder="1"/>
    <xf numFmtId="0" fontId="25" fillId="0" borderId="112" xfId="18" applyFont="1" applyBorder="1"/>
    <xf numFmtId="0" fontId="25" fillId="0" borderId="100" xfId="18" applyFont="1" applyBorder="1"/>
    <xf numFmtId="0" fontId="25" fillId="0" borderId="103" xfId="18" applyFont="1" applyBorder="1"/>
    <xf numFmtId="0" fontId="25" fillId="0" borderId="113" xfId="18" applyFont="1" applyBorder="1"/>
    <xf numFmtId="0" fontId="25" fillId="0" borderId="108" xfId="18" applyFont="1" applyBorder="1"/>
    <xf numFmtId="0" fontId="25" fillId="0" borderId="22" xfId="18" applyFont="1" applyBorder="1"/>
    <xf numFmtId="0" fontId="25" fillId="0" borderId="23" xfId="18" applyFont="1" applyBorder="1"/>
    <xf numFmtId="0" fontId="25" fillId="0" borderId="114" xfId="18" applyFont="1" applyBorder="1"/>
    <xf numFmtId="0" fontId="25" fillId="0" borderId="115" xfId="18" applyFont="1" applyBorder="1"/>
    <xf numFmtId="0" fontId="25" fillId="0" borderId="24" xfId="18" applyFont="1" applyBorder="1"/>
    <xf numFmtId="0" fontId="58" fillId="0" borderId="38" xfId="0" applyFont="1" applyBorder="1" applyAlignment="1">
      <alignment horizontal="center" vertical="center"/>
    </xf>
    <xf numFmtId="0" fontId="7" fillId="0" borderId="0" xfId="18" applyFont="1"/>
    <xf numFmtId="0" fontId="0" fillId="0" borderId="0" xfId="41" applyFont="1"/>
    <xf numFmtId="0" fontId="1" fillId="11" borderId="50" xfId="41" applyFont="1" applyFill="1" applyBorder="1"/>
    <xf numFmtId="0" fontId="11" fillId="0" borderId="0" xfId="27" applyFont="1"/>
    <xf numFmtId="0" fontId="134" fillId="0" borderId="0" xfId="27" applyFont="1"/>
    <xf numFmtId="0" fontId="71" fillId="0" borderId="2" xfId="42" applyFont="1" applyBorder="1" applyAlignment="1">
      <alignment vertical="center"/>
    </xf>
    <xf numFmtId="0" fontId="71" fillId="0" borderId="6" xfId="42" applyFont="1" applyBorder="1" applyAlignment="1">
      <alignment vertical="center"/>
    </xf>
    <xf numFmtId="0" fontId="0" fillId="0" borderId="0" xfId="25" applyFont="1" applyAlignment="1">
      <alignment horizontal="left" indent="3"/>
    </xf>
    <xf numFmtId="0" fontId="0" fillId="11" borderId="4" xfId="0" applyFill="1" applyBorder="1">
      <alignment vertical="center"/>
    </xf>
    <xf numFmtId="0" fontId="0" fillId="0" borderId="24" xfId="0" applyBorder="1">
      <alignment vertical="center"/>
    </xf>
    <xf numFmtId="0" fontId="0" fillId="0" borderId="22" xfId="0" applyBorder="1">
      <alignment vertical="center"/>
    </xf>
    <xf numFmtId="0" fontId="0" fillId="0" borderId="10" xfId="0" applyBorder="1">
      <alignment vertical="center"/>
    </xf>
    <xf numFmtId="0" fontId="0" fillId="0" borderId="0" xfId="0" applyBorder="1">
      <alignment vertical="center"/>
    </xf>
    <xf numFmtId="0" fontId="0" fillId="0" borderId="11" xfId="0" applyBorder="1">
      <alignment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0" fillId="0" borderId="28" xfId="0" applyBorder="1">
      <alignment vertical="center"/>
    </xf>
    <xf numFmtId="0" fontId="0" fillId="0" borderId="9" xfId="0" applyBorder="1">
      <alignment vertical="center"/>
    </xf>
    <xf numFmtId="0" fontId="0" fillId="0" borderId="8" xfId="0" applyBorder="1">
      <alignment vertical="center"/>
    </xf>
    <xf numFmtId="0" fontId="135" fillId="0" borderId="4" xfId="0" applyFont="1" applyBorder="1" applyAlignment="1">
      <alignment horizontal="center" vertical="center" wrapText="1"/>
    </xf>
    <xf numFmtId="0" fontId="135" fillId="0" borderId="4" xfId="0" applyFont="1" applyBorder="1">
      <alignment vertical="center"/>
    </xf>
    <xf numFmtId="58" fontId="135" fillId="0" borderId="4" xfId="0" applyNumberFormat="1" applyFont="1" applyBorder="1">
      <alignment vertical="center"/>
    </xf>
    <xf numFmtId="0" fontId="19" fillId="0" borderId="0" xfId="34" applyFont="1"/>
    <xf numFmtId="0" fontId="19" fillId="0" borderId="0" xfId="34" applyFont="1" applyAlignment="1">
      <alignment horizontal="center"/>
    </xf>
    <xf numFmtId="0" fontId="19" fillId="0" borderId="4" xfId="34" applyFont="1" applyBorder="1" applyAlignment="1">
      <alignment horizontal="center" vertical="center"/>
    </xf>
    <xf numFmtId="0" fontId="19" fillId="0" borderId="0" xfId="34" applyFont="1" applyBorder="1" applyAlignment="1">
      <alignment horizontal="left" vertical="center" indent="1"/>
    </xf>
    <xf numFmtId="0" fontId="19" fillId="0" borderId="0" xfId="34" applyFont="1" applyBorder="1" applyAlignment="1">
      <alignment horizontal="center" vertical="center"/>
    </xf>
    <xf numFmtId="0" fontId="19" fillId="0" borderId="5" xfId="34" applyFont="1" applyBorder="1" applyAlignment="1">
      <alignment vertical="center"/>
    </xf>
    <xf numFmtId="0" fontId="19" fillId="0" borderId="2" xfId="34" applyFont="1" applyBorder="1" applyAlignment="1">
      <alignment vertical="center"/>
    </xf>
    <xf numFmtId="0" fontId="19" fillId="0" borderId="6" xfId="34" applyFont="1" applyBorder="1" applyAlignment="1">
      <alignment vertical="center"/>
    </xf>
    <xf numFmtId="0" fontId="19" fillId="0" borderId="0" xfId="34" applyFont="1" applyBorder="1" applyAlignment="1">
      <alignment vertical="center"/>
    </xf>
    <xf numFmtId="0" fontId="19" fillId="0" borderId="0" xfId="34" applyFont="1" applyAlignment="1">
      <alignment horizontal="left" vertical="center"/>
    </xf>
    <xf numFmtId="0" fontId="1" fillId="11" borderId="37" xfId="41" applyFont="1" applyFill="1" applyBorder="1"/>
    <xf numFmtId="0" fontId="1" fillId="11" borderId="7" xfId="41" applyFont="1" applyFill="1" applyBorder="1"/>
    <xf numFmtId="0" fontId="19" fillId="0" borderId="8" xfId="34" applyFont="1" applyBorder="1"/>
    <xf numFmtId="0" fontId="19" fillId="0" borderId="9" xfId="34" applyFont="1" applyBorder="1"/>
    <xf numFmtId="0" fontId="19" fillId="0" borderId="28" xfId="34" applyFont="1" applyBorder="1"/>
    <xf numFmtId="0" fontId="19" fillId="0" borderId="11" xfId="34" applyFont="1" applyBorder="1" applyAlignment="1">
      <alignment horizontal="left" indent="1"/>
    </xf>
    <xf numFmtId="0" fontId="19" fillId="0" borderId="0" xfId="34" applyFont="1" applyBorder="1"/>
    <xf numFmtId="0" fontId="19" fillId="0" borderId="10" xfId="34" applyFont="1" applyBorder="1"/>
    <xf numFmtId="0" fontId="19" fillId="0" borderId="11" xfId="34" applyFont="1" applyBorder="1"/>
    <xf numFmtId="0" fontId="19" fillId="0" borderId="22" xfId="34" applyFont="1" applyBorder="1"/>
    <xf numFmtId="0" fontId="19" fillId="0" borderId="23" xfId="34" applyFont="1" applyBorder="1"/>
    <xf numFmtId="0" fontId="19" fillId="0" borderId="24" xfId="34" applyFont="1" applyBorder="1"/>
    <xf numFmtId="38" fontId="19" fillId="0" borderId="0" xfId="15" applyFont="1" applyAlignment="1">
      <alignment horizontal="center" vertical="center"/>
    </xf>
    <xf numFmtId="0" fontId="19" fillId="0" borderId="0" xfId="34" applyFont="1" applyAlignment="1">
      <alignment horizontal="center" vertical="center"/>
    </xf>
    <xf numFmtId="0" fontId="19" fillId="0" borderId="0" xfId="34" applyFont="1" applyBorder="1" applyAlignment="1">
      <alignment horizontal="left" indent="3"/>
    </xf>
    <xf numFmtId="0" fontId="19" fillId="0" borderId="0" xfId="27" applyFont="1"/>
    <xf numFmtId="0" fontId="19" fillId="0" borderId="0" xfId="25" applyFont="1" applyAlignment="1">
      <alignment vertical="center"/>
    </xf>
    <xf numFmtId="0" fontId="19" fillId="0" borderId="11" xfId="34" applyFont="1" applyBorder="1" applyAlignment="1">
      <alignment horizontal="left" indent="2"/>
    </xf>
    <xf numFmtId="0" fontId="19" fillId="0" borderId="0" xfId="34" applyFont="1" applyAlignment="1">
      <alignment vertical="center"/>
    </xf>
    <xf numFmtId="0" fontId="7" fillId="0" borderId="0" xfId="18" applyFont="1" applyAlignment="1">
      <alignment horizontal="left" indent="2"/>
    </xf>
    <xf numFmtId="0" fontId="50" fillId="0" borderId="0" xfId="34" applyFont="1"/>
    <xf numFmtId="0" fontId="7" fillId="0" borderId="0" xfId="18" applyFont="1" applyAlignment="1">
      <alignment horizontal="left" indent="5"/>
    </xf>
    <xf numFmtId="0" fontId="50" fillId="0" borderId="0" xfId="34" applyFont="1" applyAlignment="1">
      <alignment vertical="top"/>
    </xf>
    <xf numFmtId="0" fontId="84" fillId="0" borderId="11" xfId="42" applyFont="1" applyBorder="1" applyAlignment="1">
      <alignment vertical="center"/>
    </xf>
    <xf numFmtId="0" fontId="84" fillId="0" borderId="0" xfId="42" applyFont="1" applyBorder="1" applyAlignment="1">
      <alignment vertical="center"/>
    </xf>
    <xf numFmtId="49" fontId="84" fillId="0" borderId="0" xfId="42" applyNumberFormat="1" applyFont="1" applyBorder="1" applyAlignment="1">
      <alignment vertical="center"/>
    </xf>
    <xf numFmtId="49" fontId="120" fillId="0" borderId="0" xfId="12" applyNumberFormat="1" applyFont="1" applyBorder="1" applyAlignment="1" applyProtection="1">
      <alignment vertical="center"/>
    </xf>
    <xf numFmtId="0" fontId="84" fillId="0" borderId="10" xfId="42" applyFont="1" applyBorder="1" applyAlignment="1">
      <alignment vertical="center"/>
    </xf>
    <xf numFmtId="0" fontId="84" fillId="0" borderId="0" xfId="42" applyFont="1" applyBorder="1" applyAlignment="1">
      <alignment horizontal="left" vertical="center"/>
    </xf>
    <xf numFmtId="0" fontId="84" fillId="0" borderId="0" xfId="42" applyFont="1" applyAlignment="1">
      <alignment vertical="center"/>
    </xf>
    <xf numFmtId="0" fontId="84" fillId="0" borderId="22" xfId="42" applyFont="1" applyBorder="1" applyAlignment="1">
      <alignment vertical="center"/>
    </xf>
    <xf numFmtId="0" fontId="84" fillId="0" borderId="23" xfId="42" applyFont="1" applyBorder="1" applyAlignment="1">
      <alignment vertical="center"/>
    </xf>
    <xf numFmtId="49" fontId="84" fillId="0" borderId="23" xfId="42" applyNumberFormat="1" applyFont="1" applyBorder="1" applyAlignment="1">
      <alignment vertical="center"/>
    </xf>
    <xf numFmtId="0" fontId="84" fillId="0" borderId="11" xfId="42" applyFont="1" applyBorder="1" applyAlignment="1">
      <alignment horizontal="center" vertical="center"/>
    </xf>
    <xf numFmtId="0" fontId="84" fillId="0" borderId="0" xfId="42" applyFont="1" applyBorder="1" applyAlignment="1">
      <alignment horizontal="center" vertical="center"/>
    </xf>
    <xf numFmtId="0" fontId="14" fillId="0" borderId="72" xfId="46" applyFont="1" applyBorder="1" applyAlignment="1">
      <alignment vertical="center"/>
    </xf>
    <xf numFmtId="0" fontId="25" fillId="0" borderId="0" xfId="0" quotePrefix="1" applyFont="1">
      <alignment vertical="center"/>
    </xf>
    <xf numFmtId="0" fontId="54" fillId="0" borderId="0" xfId="0" applyFont="1" applyAlignment="1">
      <alignment vertical="center"/>
    </xf>
    <xf numFmtId="0" fontId="136" fillId="0" borderId="0" xfId="0" applyFont="1" applyAlignment="1">
      <alignment horizontal="center" vertical="center" readingOrder="1"/>
    </xf>
    <xf numFmtId="56" fontId="58" fillId="0" borderId="44" xfId="0" applyNumberFormat="1" applyFont="1" applyBorder="1" applyAlignment="1">
      <alignment horizontal="center" vertical="center"/>
    </xf>
    <xf numFmtId="0" fontId="14" fillId="0" borderId="0" xfId="46" applyFont="1" applyAlignment="1">
      <alignment vertical="center" wrapText="1"/>
    </xf>
    <xf numFmtId="0" fontId="34" fillId="0" borderId="0" xfId="46" applyFont="1" applyAlignment="1">
      <alignment vertical="center" wrapText="1"/>
    </xf>
    <xf numFmtId="0" fontId="25" fillId="0" borderId="0" xfId="41" applyFont="1" applyAlignment="1">
      <alignment horizontal="left"/>
    </xf>
    <xf numFmtId="177" fontId="137" fillId="0" borderId="0" xfId="22" quotePrefix="1" applyNumberFormat="1" applyFont="1" applyBorder="1" applyAlignment="1">
      <alignment vertical="center"/>
    </xf>
    <xf numFmtId="177" fontId="137" fillId="0" borderId="0" xfId="22" applyNumberFormat="1" applyFont="1" applyBorder="1" applyAlignment="1">
      <alignment vertical="center"/>
    </xf>
    <xf numFmtId="0" fontId="16" fillId="0" borderId="0" xfId="45" applyFont="1" applyBorder="1" applyAlignment="1">
      <alignment horizontal="center" vertical="center"/>
    </xf>
    <xf numFmtId="0" fontId="18" fillId="0" borderId="0" xfId="38" applyFont="1" applyBorder="1" applyAlignment="1">
      <alignment horizontal="right"/>
    </xf>
    <xf numFmtId="0" fontId="138" fillId="0" borderId="0" xfId="38" applyFont="1"/>
    <xf numFmtId="0" fontId="3" fillId="0" borderId="0" xfId="11" applyAlignment="1" applyProtection="1"/>
    <xf numFmtId="0" fontId="14" fillId="5" borderId="0" xfId="0" applyFont="1" applyFill="1" applyAlignment="1">
      <alignment vertical="center"/>
    </xf>
    <xf numFmtId="0" fontId="14" fillId="5" borderId="0" xfId="0" applyFont="1" applyFill="1" applyBorder="1" applyAlignment="1">
      <alignment vertical="center"/>
    </xf>
    <xf numFmtId="0" fontId="123" fillId="0" borderId="0" xfId="0" applyFont="1" applyAlignment="1">
      <alignment vertical="center"/>
    </xf>
    <xf numFmtId="0" fontId="16" fillId="5" borderId="0" xfId="0" applyFont="1" applyFill="1" applyAlignment="1">
      <alignment horizontal="center" vertical="top"/>
    </xf>
    <xf numFmtId="0" fontId="16" fillId="5" borderId="0" xfId="0" applyFont="1" applyFill="1" applyBorder="1" applyAlignment="1">
      <alignment horizontal="center" vertical="top"/>
    </xf>
    <xf numFmtId="0" fontId="71" fillId="5" borderId="0" xfId="0" applyFont="1" applyFill="1" applyAlignment="1">
      <alignment horizontal="left" vertical="center"/>
    </xf>
    <xf numFmtId="0" fontId="14" fillId="5" borderId="8" xfId="0" applyFont="1" applyFill="1" applyBorder="1" applyAlignment="1">
      <alignment vertical="center"/>
    </xf>
    <xf numFmtId="0" fontId="14" fillId="5" borderId="9" xfId="0" applyFont="1" applyFill="1" applyBorder="1" applyAlignment="1">
      <alignment horizontal="distributed" vertical="center"/>
    </xf>
    <xf numFmtId="0" fontId="14" fillId="5" borderId="28" xfId="0" applyFont="1" applyFill="1" applyBorder="1" applyAlignment="1">
      <alignment vertical="center"/>
    </xf>
    <xf numFmtId="0" fontId="14" fillId="5" borderId="0" xfId="0" applyFont="1" applyFill="1" applyAlignment="1">
      <alignment horizontal="distributed" vertical="center"/>
    </xf>
    <xf numFmtId="0" fontId="14" fillId="5" borderId="23" xfId="0" applyFont="1" applyFill="1" applyBorder="1" applyAlignment="1">
      <alignment vertical="center"/>
    </xf>
    <xf numFmtId="0" fontId="14" fillId="5" borderId="11" xfId="0" applyFont="1" applyFill="1" applyBorder="1" applyAlignment="1">
      <alignment vertical="center"/>
    </xf>
    <xf numFmtId="0" fontId="14" fillId="5" borderId="10" xfId="0" applyFont="1" applyFill="1" applyBorder="1" applyAlignment="1">
      <alignment vertical="center"/>
    </xf>
    <xf numFmtId="0" fontId="14" fillId="5" borderId="0" xfId="0" applyFont="1" applyFill="1" applyBorder="1" applyAlignment="1">
      <alignment horizontal="left" vertical="center"/>
    </xf>
    <xf numFmtId="0" fontId="14" fillId="5" borderId="22" xfId="0" applyFont="1" applyFill="1" applyBorder="1" applyAlignment="1">
      <alignment vertical="center"/>
    </xf>
    <xf numFmtId="0" fontId="14" fillId="5" borderId="23" xfId="0" applyFont="1" applyFill="1" applyBorder="1" applyAlignment="1">
      <alignment horizontal="distributed" vertical="center"/>
    </xf>
    <xf numFmtId="0" fontId="14" fillId="5" borderId="24" xfId="0" applyFont="1" applyFill="1" applyBorder="1" applyAlignment="1">
      <alignment vertical="center"/>
    </xf>
    <xf numFmtId="0" fontId="84" fillId="5" borderId="0" xfId="0" applyFont="1" applyFill="1" applyAlignment="1">
      <alignment horizontal="distributed" vertical="center"/>
    </xf>
    <xf numFmtId="0" fontId="14" fillId="5" borderId="9" xfId="0" applyFont="1" applyFill="1" applyBorder="1" applyAlignment="1">
      <alignment horizontal="distributed" vertical="center" wrapText="1"/>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28" xfId="0" applyFont="1" applyFill="1" applyBorder="1" applyAlignment="1">
      <alignment horizontal="center" vertical="center"/>
    </xf>
    <xf numFmtId="0" fontId="14" fillId="5" borderId="0"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24" xfId="0" applyFont="1" applyFill="1" applyBorder="1" applyAlignment="1">
      <alignment horizontal="center" vertical="center"/>
    </xf>
    <xf numFmtId="0" fontId="14" fillId="5" borderId="9" xfId="0" applyFont="1" applyFill="1" applyBorder="1" applyAlignment="1">
      <alignment vertical="center"/>
    </xf>
    <xf numFmtId="0" fontId="84" fillId="5" borderId="0" xfId="0" applyFont="1" applyFill="1" applyAlignment="1">
      <alignment horizontal="distributed" vertical="center" wrapText="1"/>
    </xf>
    <xf numFmtId="0" fontId="84" fillId="5" borderId="23" xfId="0" applyFont="1" applyFill="1" applyBorder="1" applyAlignment="1">
      <alignment horizontal="distributed" vertical="center" wrapText="1"/>
    </xf>
    <xf numFmtId="0" fontId="14" fillId="5" borderId="2" xfId="0" applyFont="1" applyFill="1" applyBorder="1" applyAlignment="1">
      <alignment vertical="center"/>
    </xf>
    <xf numFmtId="0" fontId="14" fillId="5" borderId="0" xfId="0" applyFont="1" applyFill="1" applyBorder="1" applyAlignment="1"/>
    <xf numFmtId="0" fontId="14" fillId="5" borderId="8" xfId="0" applyFont="1" applyFill="1" applyBorder="1" applyAlignment="1">
      <alignment horizontal="center" vertical="center" wrapText="1"/>
    </xf>
    <xf numFmtId="0" fontId="14" fillId="5" borderId="0" xfId="0" applyFont="1" applyFill="1" applyBorder="1" applyAlignment="1">
      <alignment horizontal="right" vertical="center"/>
    </xf>
    <xf numFmtId="0" fontId="14" fillId="5" borderId="11"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10" xfId="0" applyFont="1" applyFill="1" applyBorder="1" applyAlignment="1">
      <alignment horizontal="center" vertical="center"/>
    </xf>
    <xf numFmtId="0" fontId="14" fillId="5" borderId="0" xfId="0" applyFont="1" applyFill="1" applyBorder="1" applyAlignment="1">
      <alignment horizontal="distributed" vertical="center" wrapText="1"/>
    </xf>
    <xf numFmtId="0" fontId="125" fillId="5" borderId="9" xfId="0" applyFont="1" applyFill="1" applyBorder="1" applyAlignment="1">
      <alignment horizontal="distributed" vertical="center" wrapText="1"/>
    </xf>
    <xf numFmtId="0" fontId="84" fillId="5" borderId="0" xfId="0" applyFont="1" applyFill="1" applyBorder="1" applyAlignment="1">
      <alignment horizontal="distributed" vertical="center" wrapText="1"/>
    </xf>
    <xf numFmtId="0" fontId="125" fillId="5" borderId="0" xfId="0" applyFont="1" applyFill="1" applyBorder="1" applyAlignment="1">
      <alignment horizontal="distributed" vertical="center" wrapText="1"/>
    </xf>
    <xf numFmtId="0" fontId="127" fillId="5" borderId="0" xfId="0" applyFont="1" applyFill="1" applyBorder="1" applyAlignment="1">
      <alignment horizontal="left" vertical="center"/>
    </xf>
    <xf numFmtId="0" fontId="127" fillId="5" borderId="0" xfId="0" applyFont="1" applyFill="1" applyAlignment="1">
      <alignment horizontal="left" vertical="center"/>
    </xf>
    <xf numFmtId="0" fontId="123" fillId="0" borderId="0" xfId="0" applyFont="1" applyBorder="1" applyAlignment="1">
      <alignment vertical="center"/>
    </xf>
    <xf numFmtId="0" fontId="54" fillId="0" borderId="0" xfId="0" applyFont="1" applyAlignment="1"/>
    <xf numFmtId="0" fontId="20" fillId="0" borderId="0" xfId="0" applyFont="1" applyAlignment="1"/>
    <xf numFmtId="0" fontId="110" fillId="0" borderId="0" xfId="0" applyFont="1" applyAlignment="1"/>
    <xf numFmtId="0" fontId="129" fillId="0" borderId="0" xfId="0" applyFont="1" applyAlignment="1">
      <alignment horizontal="left" vertical="center"/>
    </xf>
    <xf numFmtId="0" fontId="106" fillId="0" borderId="0" xfId="0" applyFont="1" applyAlignment="1">
      <alignment horizontal="center"/>
    </xf>
    <xf numFmtId="0" fontId="106" fillId="0" borderId="0" xfId="0" applyFont="1" applyAlignment="1"/>
    <xf numFmtId="0" fontId="20" fillId="0" borderId="4" xfId="0" applyFont="1" applyBorder="1" applyAlignment="1"/>
    <xf numFmtId="0" fontId="106" fillId="0" borderId="5" xfId="0" applyFont="1" applyBorder="1" applyAlignment="1">
      <alignment horizontal="distributed" vertical="center"/>
    </xf>
    <xf numFmtId="0" fontId="106" fillId="0" borderId="6" xfId="0" applyFont="1" applyBorder="1" applyAlignment="1">
      <alignment horizontal="distributed" vertical="center"/>
    </xf>
    <xf numFmtId="0" fontId="106" fillId="0" borderId="4" xfId="0" applyFont="1" applyBorder="1" applyAlignment="1">
      <alignment horizontal="center"/>
    </xf>
    <xf numFmtId="0" fontId="20" fillId="0" borderId="50" xfId="0" applyFont="1" applyBorder="1" applyAlignment="1">
      <alignment horizontal="center"/>
    </xf>
    <xf numFmtId="0" fontId="20" fillId="0" borderId="4" xfId="0" applyFont="1" applyBorder="1" applyAlignment="1">
      <alignment horizontal="distributed" vertical="center"/>
    </xf>
    <xf numFmtId="0" fontId="106" fillId="0" borderId="50" xfId="0" applyFont="1" applyBorder="1" applyAlignment="1">
      <alignment horizontal="center" vertical="center"/>
    </xf>
    <xf numFmtId="0" fontId="20" fillId="0" borderId="0" xfId="0" applyFont="1" applyBorder="1" applyAlignment="1">
      <alignment horizontal="center" vertical="center"/>
    </xf>
    <xf numFmtId="0" fontId="20" fillId="0" borderId="0" xfId="0" applyFont="1" applyBorder="1" applyAlignment="1"/>
    <xf numFmtId="0" fontId="14" fillId="0" borderId="0" xfId="0" applyFont="1" applyFill="1" applyAlignment="1">
      <alignment vertical="center"/>
    </xf>
    <xf numFmtId="0" fontId="123" fillId="0" borderId="0" xfId="0" applyFont="1" applyFill="1" applyAlignment="1">
      <alignment vertical="center"/>
    </xf>
    <xf numFmtId="0" fontId="84" fillId="5" borderId="0" xfId="0" applyFont="1" applyFill="1" applyBorder="1" applyAlignment="1">
      <alignment vertical="center"/>
    </xf>
    <xf numFmtId="0" fontId="14" fillId="5" borderId="0" xfId="0" applyFont="1" applyFill="1" applyBorder="1" applyAlignment="1">
      <alignment horizontal="distributed" vertical="center"/>
    </xf>
    <xf numFmtId="0" fontId="84" fillId="5" borderId="0" xfId="0" applyFont="1" applyFill="1" applyBorder="1" applyAlignment="1">
      <alignment horizontal="right" vertical="center"/>
    </xf>
    <xf numFmtId="0" fontId="71" fillId="5" borderId="0" xfId="0" applyFont="1" applyFill="1" applyAlignment="1">
      <alignment vertical="center"/>
    </xf>
    <xf numFmtId="0" fontId="71" fillId="5" borderId="0" xfId="0" applyFont="1" applyFill="1" applyBorder="1" applyAlignment="1">
      <alignment vertical="center"/>
    </xf>
    <xf numFmtId="0" fontId="84" fillId="5" borderId="0" xfId="0" applyFont="1" applyFill="1" applyAlignment="1">
      <alignment vertical="center"/>
    </xf>
    <xf numFmtId="0" fontId="127" fillId="5" borderId="0" xfId="0" applyFont="1" applyFill="1" applyAlignment="1">
      <alignment vertical="center"/>
    </xf>
    <xf numFmtId="0" fontId="130" fillId="0" borderId="44" xfId="11" applyFont="1" applyBorder="1" applyAlignment="1" applyProtection="1">
      <alignment vertical="center"/>
    </xf>
    <xf numFmtId="0" fontId="3" fillId="0" borderId="37" xfId="11" applyBorder="1" applyAlignment="1" applyProtection="1">
      <alignment vertical="center"/>
    </xf>
    <xf numFmtId="56" fontId="105" fillId="11" borderId="116" xfId="0" quotePrefix="1" applyNumberFormat="1" applyFont="1" applyFill="1" applyBorder="1" applyAlignment="1">
      <alignment horizontal="center" vertical="center" wrapText="1"/>
    </xf>
    <xf numFmtId="56" fontId="58" fillId="11" borderId="4" xfId="0" quotePrefix="1" applyNumberFormat="1" applyFont="1" applyFill="1" applyBorder="1" applyAlignment="1">
      <alignment horizontal="center" vertical="center"/>
    </xf>
    <xf numFmtId="56" fontId="58" fillId="11" borderId="50" xfId="0" quotePrefix="1" applyNumberFormat="1" applyFont="1" applyFill="1" applyBorder="1" applyAlignment="1">
      <alignment horizontal="center" vertical="center" wrapText="1"/>
    </xf>
    <xf numFmtId="0" fontId="58" fillId="11" borderId="50" xfId="0" quotePrefix="1" applyFont="1" applyFill="1" applyBorder="1" applyAlignment="1">
      <alignment horizontal="center" vertical="center"/>
    </xf>
    <xf numFmtId="0" fontId="58" fillId="11" borderId="44" xfId="0" quotePrefix="1" applyFont="1" applyFill="1" applyBorder="1" applyAlignment="1">
      <alignment horizontal="center" vertical="center"/>
    </xf>
    <xf numFmtId="0" fontId="58" fillId="11" borderId="33" xfId="0" quotePrefix="1" applyFont="1" applyFill="1" applyBorder="1" applyAlignment="1">
      <alignment horizontal="center" vertical="center"/>
    </xf>
    <xf numFmtId="0" fontId="58" fillId="11" borderId="33" xfId="0" quotePrefix="1" applyFont="1" applyFill="1" applyBorder="1" applyAlignment="1">
      <alignment horizontal="center" vertical="center" wrapText="1"/>
    </xf>
    <xf numFmtId="0" fontId="58" fillId="11" borderId="4" xfId="0" quotePrefix="1" applyFont="1" applyFill="1" applyBorder="1" applyAlignment="1">
      <alignment horizontal="center" vertical="center"/>
    </xf>
    <xf numFmtId="0" fontId="58" fillId="11" borderId="37" xfId="0" quotePrefix="1" applyFont="1" applyFill="1" applyBorder="1" applyAlignment="1">
      <alignment horizontal="center" vertical="center"/>
    </xf>
    <xf numFmtId="0" fontId="58" fillId="0" borderId="4" xfId="0" quotePrefix="1" applyFont="1" applyFill="1" applyBorder="1" applyAlignment="1">
      <alignment horizontal="center" vertical="center"/>
    </xf>
    <xf numFmtId="0" fontId="58" fillId="0" borderId="47" xfId="0" applyFont="1" applyBorder="1" applyAlignment="1">
      <alignment horizontal="center" vertical="center"/>
    </xf>
    <xf numFmtId="56" fontId="58" fillId="11" borderId="35" xfId="0" quotePrefix="1" applyNumberFormat="1" applyFont="1" applyFill="1" applyBorder="1" applyAlignment="1">
      <alignment horizontal="center" vertical="center" wrapText="1"/>
    </xf>
    <xf numFmtId="0" fontId="58" fillId="0" borderId="40" xfId="0" applyFont="1" applyBorder="1" applyAlignment="1">
      <alignment horizontal="center" vertical="center"/>
    </xf>
    <xf numFmtId="0" fontId="58" fillId="0" borderId="78" xfId="0" applyFont="1" applyBorder="1" applyAlignment="1">
      <alignment vertical="center"/>
    </xf>
    <xf numFmtId="0" fontId="58" fillId="0" borderId="47" xfId="0" applyFont="1" applyBorder="1" applyAlignment="1">
      <alignment vertical="center"/>
    </xf>
    <xf numFmtId="56" fontId="105" fillId="11" borderId="50" xfId="0" quotePrefix="1" applyNumberFormat="1" applyFont="1" applyFill="1" applyBorder="1" applyAlignment="1">
      <alignment horizontal="center" vertical="center" wrapText="1"/>
    </xf>
    <xf numFmtId="0" fontId="58" fillId="0" borderId="42" xfId="0" applyFont="1" applyBorder="1" applyAlignment="1">
      <alignment horizontal="center" vertical="center" wrapText="1"/>
    </xf>
    <xf numFmtId="0" fontId="3" fillId="0" borderId="35" xfId="11" applyBorder="1" applyAlignment="1" applyProtection="1">
      <alignment vertical="center"/>
    </xf>
    <xf numFmtId="56" fontId="58" fillId="11" borderId="44" xfId="0" quotePrefix="1" applyNumberFormat="1" applyFont="1" applyFill="1" applyBorder="1" applyAlignment="1">
      <alignment horizontal="center" vertical="center"/>
    </xf>
    <xf numFmtId="56" fontId="58" fillId="11" borderId="35" xfId="0" quotePrefix="1" applyNumberFormat="1" applyFont="1" applyFill="1" applyBorder="1" applyAlignment="1">
      <alignment horizontal="center" vertical="center"/>
    </xf>
    <xf numFmtId="0" fontId="58" fillId="0" borderId="33" xfId="0" applyFont="1" applyBorder="1">
      <alignment vertical="center"/>
    </xf>
    <xf numFmtId="0" fontId="58" fillId="11" borderId="35" xfId="0" quotePrefix="1" applyFont="1" applyFill="1" applyBorder="1" applyAlignment="1">
      <alignment horizontal="center" vertical="center"/>
    </xf>
    <xf numFmtId="0" fontId="7" fillId="0" borderId="0" xfId="28" applyFont="1" applyBorder="1" applyAlignment="1">
      <alignment horizontal="left" vertical="center"/>
    </xf>
    <xf numFmtId="0" fontId="7" fillId="0" borderId="0" xfId="28" applyFont="1" applyAlignment="1">
      <alignment horizontal="left"/>
    </xf>
    <xf numFmtId="56" fontId="58" fillId="11" borderId="4" xfId="0" quotePrefix="1" applyNumberFormat="1" applyFont="1" applyFill="1" applyBorder="1" applyAlignment="1">
      <alignment horizontal="center" vertical="center" wrapText="1"/>
    </xf>
    <xf numFmtId="0" fontId="58" fillId="0" borderId="60" xfId="0" applyFont="1" applyBorder="1">
      <alignment vertical="center"/>
    </xf>
    <xf numFmtId="56" fontId="58" fillId="11" borderId="33" xfId="0" quotePrefix="1" applyNumberFormat="1" applyFont="1" applyFill="1" applyBorder="1" applyAlignment="1">
      <alignment horizontal="center" vertical="center"/>
    </xf>
    <xf numFmtId="0" fontId="3" fillId="0" borderId="4" xfId="11" applyBorder="1" applyAlignment="1" applyProtection="1">
      <alignment vertical="center"/>
    </xf>
    <xf numFmtId="0" fontId="3" fillId="0" borderId="33" xfId="11" applyBorder="1" applyAlignment="1" applyProtection="1">
      <alignment vertical="center"/>
    </xf>
    <xf numFmtId="0" fontId="3" fillId="0" borderId="50" xfId="11" applyBorder="1" applyAlignment="1" applyProtection="1">
      <alignment vertical="center"/>
    </xf>
    <xf numFmtId="0" fontId="3" fillId="0" borderId="44" xfId="11" applyBorder="1" applyAlignment="1" applyProtection="1">
      <alignment vertical="center"/>
    </xf>
    <xf numFmtId="0" fontId="3" fillId="0" borderId="33" xfId="11" applyBorder="1" applyAlignment="1" applyProtection="1">
      <alignment vertical="center" wrapText="1"/>
    </xf>
    <xf numFmtId="56" fontId="58" fillId="11" borderId="117" xfId="0" quotePrefix="1" applyNumberFormat="1" applyFont="1" applyFill="1" applyBorder="1" applyAlignment="1">
      <alignment horizontal="center" vertical="center"/>
    </xf>
    <xf numFmtId="0" fontId="20" fillId="0" borderId="0" xfId="0" applyFont="1">
      <alignment vertical="center"/>
    </xf>
    <xf numFmtId="0" fontId="20" fillId="0" borderId="0" xfId="0" applyFont="1" applyAlignment="1">
      <alignment horizontal="left" vertical="center" indent="3"/>
    </xf>
    <xf numFmtId="0" fontId="20" fillId="0" borderId="0" xfId="0" applyFont="1" applyAlignment="1">
      <alignment horizontal="center" vertical="center"/>
    </xf>
    <xf numFmtId="0" fontId="20" fillId="0" borderId="0" xfId="0" quotePrefix="1" applyFont="1">
      <alignment vertical="center"/>
    </xf>
    <xf numFmtId="0" fontId="71" fillId="0" borderId="0" xfId="25" applyFont="1"/>
    <xf numFmtId="0" fontId="20" fillId="0" borderId="0" xfId="0" applyFont="1" applyAlignment="1">
      <alignment horizontal="left" vertical="center"/>
    </xf>
    <xf numFmtId="0" fontId="20" fillId="0" borderId="0" xfId="0" applyFont="1" applyAlignment="1">
      <alignment vertical="center"/>
    </xf>
    <xf numFmtId="0" fontId="58" fillId="0" borderId="31" xfId="0" applyFont="1" applyBorder="1" applyAlignment="1">
      <alignment horizontal="center" vertical="center" wrapText="1"/>
    </xf>
    <xf numFmtId="0" fontId="58" fillId="0" borderId="31" xfId="0" applyFont="1" applyBorder="1" applyAlignment="1">
      <alignment horizontal="center" vertical="center"/>
    </xf>
    <xf numFmtId="0" fontId="58" fillId="0" borderId="40" xfId="0" applyFont="1" applyBorder="1" applyAlignment="1">
      <alignment horizontal="center" vertical="center" wrapText="1"/>
    </xf>
    <xf numFmtId="0" fontId="138" fillId="0" borderId="4" xfId="38" applyFont="1" applyBorder="1" applyAlignment="1">
      <alignment horizontal="right"/>
    </xf>
    <xf numFmtId="0" fontId="138" fillId="0" borderId="5" xfId="38" applyFont="1" applyBorder="1"/>
    <xf numFmtId="0" fontId="96" fillId="0" borderId="0" xfId="38" applyFont="1"/>
    <xf numFmtId="0" fontId="16" fillId="0" borderId="112" xfId="45" applyFont="1" applyBorder="1">
      <alignment vertical="center"/>
    </xf>
    <xf numFmtId="0" fontId="16" fillId="0" borderId="100" xfId="45" applyFont="1" applyBorder="1">
      <alignment vertical="center"/>
    </xf>
    <xf numFmtId="0" fontId="16" fillId="0" borderId="118" xfId="45" applyFont="1" applyBorder="1">
      <alignment vertical="center"/>
    </xf>
    <xf numFmtId="0" fontId="16" fillId="0" borderId="119" xfId="45" applyFont="1" applyBorder="1">
      <alignment vertical="center"/>
    </xf>
    <xf numFmtId="0" fontId="16" fillId="0" borderId="108" xfId="45" applyFont="1" applyBorder="1">
      <alignment vertical="center"/>
    </xf>
    <xf numFmtId="0" fontId="134" fillId="0" borderId="0" xfId="38" quotePrefix="1" applyFont="1"/>
    <xf numFmtId="0" fontId="139" fillId="0" borderId="0" xfId="38" applyFont="1"/>
    <xf numFmtId="0" fontId="1" fillId="0" borderId="0" xfId="44">
      <alignment vertical="center"/>
    </xf>
    <xf numFmtId="0" fontId="1" fillId="0" borderId="0" xfId="44" applyNumberFormat="1">
      <alignment vertical="center"/>
    </xf>
    <xf numFmtId="0" fontId="1" fillId="0" borderId="0" xfId="44" applyNumberFormat="1" applyFont="1">
      <alignment vertical="center"/>
    </xf>
    <xf numFmtId="0" fontId="1" fillId="0" borderId="0" xfId="44" applyFont="1">
      <alignment vertical="center"/>
    </xf>
    <xf numFmtId="0" fontId="1" fillId="0" borderId="84" xfId="44" applyBorder="1" applyAlignment="1">
      <alignment horizontal="center" vertical="center"/>
    </xf>
    <xf numFmtId="9" fontId="1" fillId="0" borderId="44" xfId="44" applyNumberFormat="1" applyBorder="1">
      <alignment vertical="center"/>
    </xf>
    <xf numFmtId="0" fontId="1" fillId="0" borderId="44" xfId="44" applyBorder="1">
      <alignment vertical="center"/>
    </xf>
    <xf numFmtId="187" fontId="1" fillId="0" borderId="43" xfId="44" applyNumberFormat="1" applyBorder="1" applyAlignment="1">
      <alignment vertical="center"/>
    </xf>
    <xf numFmtId="0" fontId="1" fillId="0" borderId="66" xfId="44" applyBorder="1" applyAlignment="1">
      <alignment vertical="center" shrinkToFit="1"/>
    </xf>
    <xf numFmtId="0" fontId="1" fillId="0" borderId="44" xfId="44" applyBorder="1" applyAlignment="1">
      <alignment vertical="center" shrinkToFit="1"/>
    </xf>
    <xf numFmtId="0" fontId="1" fillId="0" borderId="8" xfId="44" applyBorder="1" applyAlignment="1">
      <alignment horizontal="center" vertical="center"/>
    </xf>
    <xf numFmtId="9" fontId="1" fillId="0" borderId="4" xfId="44" applyNumberFormat="1" applyBorder="1">
      <alignment vertical="center"/>
    </xf>
    <xf numFmtId="0" fontId="1" fillId="0" borderId="4" xfId="44" applyBorder="1">
      <alignment vertical="center"/>
    </xf>
    <xf numFmtId="187" fontId="1" fillId="0" borderId="41" xfId="44" applyNumberFormat="1" applyBorder="1" applyAlignment="1">
      <alignment vertical="center"/>
    </xf>
    <xf numFmtId="0" fontId="1" fillId="0" borderId="5" xfId="44" applyBorder="1">
      <alignment vertical="center"/>
    </xf>
    <xf numFmtId="0" fontId="1" fillId="0" borderId="22" xfId="44" applyBorder="1" applyAlignment="1">
      <alignment horizontal="center" vertical="center"/>
    </xf>
    <xf numFmtId="0" fontId="1" fillId="0" borderId="5" xfId="44" applyBorder="1" applyAlignment="1">
      <alignment vertical="center" shrinkToFit="1"/>
    </xf>
    <xf numFmtId="0" fontId="1" fillId="0" borderId="4" xfId="44" applyBorder="1" applyAlignment="1">
      <alignment vertical="center" shrinkToFit="1"/>
    </xf>
    <xf numFmtId="0" fontId="44" fillId="0" borderId="22" xfId="44" applyFont="1" applyBorder="1" applyAlignment="1">
      <alignment horizontal="center" vertical="center"/>
    </xf>
    <xf numFmtId="0" fontId="44" fillId="0" borderId="8" xfId="44" applyFont="1" applyBorder="1" applyAlignment="1">
      <alignment horizontal="center" vertical="center"/>
    </xf>
    <xf numFmtId="9" fontId="5" fillId="0" borderId="4" xfId="44" applyNumberFormat="1" applyFont="1" applyBorder="1">
      <alignment vertical="center"/>
    </xf>
    <xf numFmtId="9" fontId="1" fillId="0" borderId="4" xfId="44" applyNumberFormat="1" applyFont="1" applyBorder="1">
      <alignment vertical="center"/>
    </xf>
    <xf numFmtId="0" fontId="1" fillId="0" borderId="4" xfId="44" applyFont="1" applyBorder="1">
      <alignment vertical="center"/>
    </xf>
    <xf numFmtId="187" fontId="98" fillId="0" borderId="4" xfId="44" applyNumberFormat="1" applyFont="1" applyBorder="1" applyAlignment="1">
      <alignment vertical="center"/>
    </xf>
    <xf numFmtId="0" fontId="1" fillId="0" borderId="4" xfId="44" applyFont="1" applyBorder="1" applyAlignment="1">
      <alignment horizontal="center" vertical="center"/>
    </xf>
    <xf numFmtId="187" fontId="1" fillId="0" borderId="41" xfId="44" applyNumberFormat="1" applyFont="1" applyBorder="1" applyAlignment="1">
      <alignment vertical="center"/>
    </xf>
    <xf numFmtId="0" fontId="1" fillId="0" borderId="5" xfId="44" applyFont="1" applyBorder="1" applyAlignment="1">
      <alignment vertical="center" shrinkToFit="1"/>
    </xf>
    <xf numFmtId="0" fontId="1" fillId="0" borderId="4" xfId="44" applyFont="1" applyBorder="1" applyAlignment="1">
      <alignment vertical="center" shrinkToFit="1"/>
    </xf>
    <xf numFmtId="9" fontId="98" fillId="0" borderId="4" xfId="44" applyNumberFormat="1" applyFont="1" applyBorder="1">
      <alignment vertical="center"/>
    </xf>
    <xf numFmtId="187" fontId="98" fillId="0" borderId="41" xfId="44" applyNumberFormat="1" applyFont="1" applyBorder="1" applyAlignment="1">
      <alignment vertical="center"/>
    </xf>
    <xf numFmtId="0" fontId="1" fillId="0" borderId="5" xfId="44" applyFont="1" applyBorder="1">
      <alignment vertical="center"/>
    </xf>
    <xf numFmtId="0" fontId="132" fillId="0" borderId="5" xfId="44" applyFont="1" applyBorder="1" applyAlignment="1">
      <alignment vertical="center" shrinkToFit="1"/>
    </xf>
    <xf numFmtId="0" fontId="132" fillId="0" borderId="4" xfId="44" applyFont="1" applyBorder="1" applyAlignment="1">
      <alignment vertical="center" shrinkToFit="1"/>
    </xf>
    <xf numFmtId="0" fontId="132" fillId="0" borderId="5" xfId="44" applyFont="1" applyBorder="1">
      <alignment vertical="center"/>
    </xf>
    <xf numFmtId="0" fontId="132" fillId="0" borderId="4" xfId="44" applyFont="1" applyBorder="1">
      <alignment vertical="center"/>
    </xf>
    <xf numFmtId="0" fontId="1" fillId="0" borderId="50" xfId="44" applyFont="1" applyBorder="1" applyAlignment="1">
      <alignment vertical="center"/>
    </xf>
    <xf numFmtId="0" fontId="1" fillId="0" borderId="24" xfId="44" applyFont="1" applyBorder="1" applyAlignment="1">
      <alignment vertical="center"/>
    </xf>
    <xf numFmtId="0" fontId="1" fillId="0" borderId="22" xfId="44" applyFont="1" applyBorder="1" applyAlignment="1">
      <alignment vertical="center"/>
    </xf>
    <xf numFmtId="0" fontId="1" fillId="0" borderId="4" xfId="44" applyFont="1" applyBorder="1" applyAlignment="1">
      <alignment vertical="center"/>
    </xf>
    <xf numFmtId="0" fontId="1" fillId="0" borderId="41" xfId="44" applyFont="1" applyBorder="1" applyAlignment="1">
      <alignment vertical="center"/>
    </xf>
    <xf numFmtId="14" fontId="1" fillId="0" borderId="0" xfId="44" applyNumberFormat="1">
      <alignment vertical="center"/>
    </xf>
    <xf numFmtId="0" fontId="1" fillId="0" borderId="37" xfId="44" applyFont="1" applyBorder="1" applyAlignment="1">
      <alignment vertical="center"/>
    </xf>
    <xf numFmtId="0" fontId="1" fillId="0" borderId="28" xfId="44" applyFont="1" applyBorder="1" applyAlignment="1">
      <alignment vertical="center"/>
    </xf>
    <xf numFmtId="0" fontId="1" fillId="0" borderId="8" xfId="44" applyFont="1" applyBorder="1" applyAlignment="1">
      <alignment vertical="center"/>
    </xf>
    <xf numFmtId="0" fontId="1" fillId="0" borderId="0" xfId="44" applyAlignment="1">
      <alignment horizontal="center" vertical="center"/>
    </xf>
    <xf numFmtId="0" fontId="1" fillId="0" borderId="4" xfId="44" applyFont="1" applyFill="1" applyBorder="1" applyAlignment="1">
      <alignment horizontal="center" vertical="center"/>
    </xf>
    <xf numFmtId="0" fontId="1" fillId="0" borderId="41" xfId="44" applyFont="1" applyFill="1" applyBorder="1" applyAlignment="1">
      <alignment horizontal="center" vertical="center"/>
    </xf>
    <xf numFmtId="0" fontId="1" fillId="0" borderId="5" xfId="44" applyFont="1" applyFill="1" applyBorder="1" applyAlignment="1">
      <alignment horizontal="center" vertical="center"/>
    </xf>
    <xf numFmtId="0" fontId="1" fillId="0" borderId="79" xfId="44" applyFont="1" applyFill="1" applyBorder="1" applyAlignment="1">
      <alignment horizontal="center" vertical="center"/>
    </xf>
    <xf numFmtId="0" fontId="1" fillId="0" borderId="35" xfId="44" applyFont="1" applyFill="1" applyBorder="1" applyAlignment="1">
      <alignment horizontal="center" vertical="center"/>
    </xf>
    <xf numFmtId="0" fontId="5" fillId="0" borderId="47" xfId="44" applyFont="1" applyFill="1" applyBorder="1" applyAlignment="1">
      <alignment horizontal="center" vertical="center" wrapText="1"/>
    </xf>
    <xf numFmtId="0" fontId="119" fillId="0" borderId="0" xfId="44" applyNumberFormat="1" applyFont="1">
      <alignment vertical="center"/>
    </xf>
    <xf numFmtId="0" fontId="144" fillId="0" borderId="0" xfId="41" applyFont="1"/>
    <xf numFmtId="0" fontId="144" fillId="0" borderId="0" xfId="41" applyFont="1" applyAlignment="1"/>
    <xf numFmtId="0" fontId="144" fillId="0" borderId="0" xfId="41" applyFont="1" applyAlignment="1">
      <alignment horizontal="left" indent="1"/>
    </xf>
    <xf numFmtId="0" fontId="144" fillId="0" borderId="0" xfId="41" applyFont="1" applyAlignment="1">
      <alignment horizontal="left" indent="2"/>
    </xf>
    <xf numFmtId="0" fontId="145" fillId="0" borderId="0" xfId="25" applyFont="1" applyAlignment="1">
      <alignment vertical="center"/>
    </xf>
    <xf numFmtId="0" fontId="144" fillId="0" borderId="0" xfId="41" applyFont="1" applyAlignment="1">
      <alignment horizontal="left" indent="4"/>
    </xf>
    <xf numFmtId="0" fontId="145" fillId="0" borderId="0" xfId="27" applyFont="1" applyAlignment="1">
      <alignment horizontal="left" indent="2"/>
    </xf>
    <xf numFmtId="0" fontId="145" fillId="0" borderId="0" xfId="25" applyFont="1" applyAlignment="1">
      <alignment horizontal="left" vertical="center" indent="2"/>
    </xf>
    <xf numFmtId="0" fontId="145" fillId="0" borderId="0" xfId="33" applyFont="1"/>
    <xf numFmtId="0" fontId="144" fillId="0" borderId="0" xfId="0" applyFont="1">
      <alignment vertical="center"/>
    </xf>
    <xf numFmtId="0" fontId="144" fillId="0" borderId="0" xfId="41" applyFont="1" applyAlignment="1">
      <alignment vertical="center" wrapText="1"/>
    </xf>
    <xf numFmtId="0" fontId="144" fillId="0" borderId="0" xfId="41" applyFont="1" applyAlignment="1">
      <alignment horizontal="center" vertical="center"/>
    </xf>
    <xf numFmtId="0" fontId="145" fillId="0" borderId="73" xfId="33" applyFont="1" applyBorder="1" applyAlignment="1">
      <alignment horizontal="center" vertical="center"/>
    </xf>
    <xf numFmtId="0" fontId="145" fillId="0" borderId="22" xfId="33" applyFont="1" applyBorder="1" applyAlignment="1">
      <alignment horizontal="center" vertical="center"/>
    </xf>
    <xf numFmtId="0" fontId="145" fillId="0" borderId="4" xfId="33" applyFont="1" applyBorder="1" applyAlignment="1">
      <alignment horizontal="center" vertical="center"/>
    </xf>
    <xf numFmtId="177" fontId="145" fillId="0" borderId="8" xfId="33" applyNumberFormat="1" applyFont="1" applyBorder="1" applyAlignment="1">
      <alignment vertical="center"/>
    </xf>
    <xf numFmtId="177" fontId="145" fillId="0" borderId="9" xfId="33" applyNumberFormat="1" applyFont="1" applyBorder="1" applyAlignment="1">
      <alignment horizontal="center" vertical="center"/>
    </xf>
    <xf numFmtId="177" fontId="145" fillId="0" borderId="9" xfId="33" applyNumberFormat="1" applyFont="1" applyBorder="1" applyAlignment="1">
      <alignment horizontal="left" vertical="center"/>
    </xf>
    <xf numFmtId="0" fontId="144" fillId="0" borderId="0" xfId="41" applyFont="1" applyBorder="1"/>
    <xf numFmtId="0" fontId="144" fillId="0" borderId="10" xfId="41" applyFont="1" applyBorder="1"/>
    <xf numFmtId="177" fontId="145" fillId="0" borderId="22" xfId="33" applyNumberFormat="1" applyFont="1" applyBorder="1" applyAlignment="1">
      <alignment vertical="center"/>
    </xf>
    <xf numFmtId="177" fontId="145" fillId="0" borderId="23" xfId="33" applyNumberFormat="1" applyFont="1" applyBorder="1" applyAlignment="1">
      <alignment horizontal="center" vertical="center"/>
    </xf>
    <xf numFmtId="177" fontId="145" fillId="0" borderId="23" xfId="33" applyNumberFormat="1" applyFont="1" applyBorder="1" applyAlignment="1">
      <alignment horizontal="left" vertical="center"/>
    </xf>
    <xf numFmtId="177" fontId="145" fillId="0" borderId="9" xfId="33" applyNumberFormat="1" applyFont="1" applyBorder="1" applyAlignment="1">
      <alignment vertical="center"/>
    </xf>
    <xf numFmtId="177" fontId="145" fillId="0" borderId="28" xfId="33" applyNumberFormat="1" applyFont="1" applyBorder="1" applyAlignment="1">
      <alignment vertical="center"/>
    </xf>
    <xf numFmtId="0" fontId="145" fillId="0" borderId="22" xfId="33" applyFont="1" applyBorder="1"/>
    <xf numFmtId="177" fontId="145" fillId="0" borderId="23" xfId="33" applyNumberFormat="1" applyFont="1" applyBorder="1" applyAlignment="1">
      <alignment vertical="center"/>
    </xf>
    <xf numFmtId="0" fontId="145" fillId="0" borderId="24" xfId="33" applyFont="1" applyBorder="1"/>
    <xf numFmtId="0" fontId="144" fillId="0" borderId="0" xfId="41" quotePrefix="1" applyFont="1" applyAlignment="1">
      <alignment horizontal="right" vertical="center"/>
    </xf>
    <xf numFmtId="0" fontId="144" fillId="0" borderId="0" xfId="41" applyFont="1" applyAlignment="1">
      <alignment horizontal="distributed" vertical="center"/>
    </xf>
    <xf numFmtId="0" fontId="144" fillId="0" borderId="0" xfId="41" applyFont="1" applyAlignment="1">
      <alignment vertical="center"/>
    </xf>
    <xf numFmtId="0" fontId="144" fillId="0" borderId="0" xfId="0" applyFont="1" applyAlignment="1">
      <alignment horizontal="right" vertical="center"/>
    </xf>
    <xf numFmtId="0" fontId="145" fillId="0" borderId="0" xfId="27" applyFont="1" applyAlignment="1">
      <alignment horizontal="right"/>
    </xf>
    <xf numFmtId="0" fontId="145" fillId="0" borderId="0" xfId="27" applyFont="1" applyAlignment="1">
      <alignment horizontal="left" indent="1"/>
    </xf>
    <xf numFmtId="0" fontId="145" fillId="0" borderId="0" xfId="25" applyFont="1" applyAlignment="1">
      <alignment horizontal="left" vertical="center" indent="1"/>
    </xf>
    <xf numFmtId="0" fontId="144" fillId="0" borderId="0" xfId="0" applyFont="1" applyAlignment="1">
      <alignment horizontal="left" vertical="center" indent="2"/>
    </xf>
    <xf numFmtId="0" fontId="145" fillId="0" borderId="0" xfId="25" applyFont="1" applyAlignment="1">
      <alignment horizontal="left" indent="2"/>
    </xf>
    <xf numFmtId="0" fontId="144" fillId="0" borderId="0" xfId="0" applyFont="1" applyAlignment="1">
      <alignment vertical="center"/>
    </xf>
    <xf numFmtId="0" fontId="144" fillId="0" borderId="0" xfId="0" applyFont="1" applyAlignment="1">
      <alignment horizontal="left" vertical="center"/>
    </xf>
    <xf numFmtId="0" fontId="144" fillId="0" borderId="0" xfId="25" applyFont="1"/>
    <xf numFmtId="177" fontId="145" fillId="0" borderId="0" xfId="33" applyNumberFormat="1" applyFont="1" applyBorder="1" applyAlignment="1">
      <alignment horizontal="left" vertical="top"/>
    </xf>
    <xf numFmtId="0" fontId="144" fillId="0" borderId="0" xfId="0" applyFont="1" applyAlignment="1">
      <alignment horizontal="center" vertical="center"/>
    </xf>
    <xf numFmtId="0" fontId="144" fillId="0" borderId="0" xfId="0" applyFont="1" applyAlignment="1">
      <alignment horizontal="left" vertical="center" indent="3"/>
    </xf>
    <xf numFmtId="177" fontId="145" fillId="0" borderId="0" xfId="33" applyNumberFormat="1" applyFont="1" applyBorder="1" applyAlignment="1">
      <alignment horizontal="right" vertical="top"/>
    </xf>
    <xf numFmtId="0" fontId="144" fillId="0" borderId="0" xfId="41" applyFont="1" applyBorder="1" applyAlignment="1">
      <alignment vertical="top"/>
    </xf>
    <xf numFmtId="177" fontId="145" fillId="0" borderId="0" xfId="33" applyNumberFormat="1" applyFont="1" applyBorder="1" applyAlignment="1">
      <alignment vertical="center"/>
    </xf>
    <xf numFmtId="0" fontId="145" fillId="0" borderId="0" xfId="33" applyFont="1" applyBorder="1"/>
    <xf numFmtId="0" fontId="144" fillId="0" borderId="0" xfId="41" applyFont="1" applyAlignment="1">
      <alignment horizontal="right"/>
    </xf>
    <xf numFmtId="0" fontId="58" fillId="0" borderId="33" xfId="0" applyFont="1" applyBorder="1" applyAlignment="1">
      <alignment horizontal="center" vertical="center"/>
    </xf>
    <xf numFmtId="0" fontId="58" fillId="0" borderId="4" xfId="0" applyFont="1" applyBorder="1" applyAlignment="1">
      <alignment horizontal="center" vertical="center"/>
    </xf>
    <xf numFmtId="0" fontId="25" fillId="0" borderId="0" xfId="41" applyFont="1" applyBorder="1"/>
    <xf numFmtId="0" fontId="25" fillId="0" borderId="0" xfId="41" applyFont="1" applyBorder="1" applyAlignment="1">
      <alignment horizontal="right" indent="3"/>
    </xf>
    <xf numFmtId="0" fontId="25" fillId="0" borderId="0" xfId="41" applyFont="1" applyBorder="1" applyAlignment="1">
      <alignment horizontal="left"/>
    </xf>
    <xf numFmtId="0" fontId="25" fillId="0" borderId="0" xfId="41" applyFont="1" applyBorder="1" applyAlignment="1">
      <alignment horizontal="left" indent="4"/>
    </xf>
    <xf numFmtId="0" fontId="25" fillId="0" borderId="0" xfId="41" applyFont="1" applyBorder="1" applyAlignment="1">
      <alignment horizontal="left" indent="1"/>
    </xf>
    <xf numFmtId="0" fontId="25" fillId="0" borderId="0" xfId="41" applyFont="1" applyBorder="1" applyAlignment="1">
      <alignment horizontal="left" indent="2"/>
    </xf>
    <xf numFmtId="0" fontId="25" fillId="0" borderId="0" xfId="41" applyFont="1" applyBorder="1" applyAlignment="1">
      <alignment horizontal="left" indent="3"/>
    </xf>
    <xf numFmtId="0" fontId="25" fillId="0" borderId="0" xfId="41" quotePrefix="1" applyFont="1" applyBorder="1" applyAlignment="1">
      <alignment horizontal="right" vertical="center"/>
    </xf>
    <xf numFmtId="0" fontId="25" fillId="0" borderId="0" xfId="41" applyFont="1" applyBorder="1" applyAlignment="1">
      <alignment horizontal="distributed" vertical="center"/>
    </xf>
    <xf numFmtId="0" fontId="25" fillId="0" borderId="0" xfId="41" applyFont="1" applyBorder="1" applyAlignment="1">
      <alignment vertical="center"/>
    </xf>
    <xf numFmtId="0" fontId="25" fillId="0" borderId="0" xfId="41" applyFont="1" applyBorder="1" applyAlignment="1"/>
    <xf numFmtId="0" fontId="58" fillId="0" borderId="30" xfId="0" applyFont="1" applyBorder="1" applyAlignment="1">
      <alignment horizontal="center" vertical="center"/>
    </xf>
    <xf numFmtId="0" fontId="0" fillId="0" borderId="4" xfId="0" applyBorder="1">
      <alignment vertical="center"/>
    </xf>
    <xf numFmtId="0" fontId="0" fillId="0" borderId="4" xfId="0" applyBorder="1">
      <alignment vertical="center"/>
    </xf>
    <xf numFmtId="0" fontId="0" fillId="0" borderId="4" xfId="0" applyBorder="1">
      <alignment vertical="center"/>
    </xf>
    <xf numFmtId="177" fontId="0" fillId="0" borderId="4" xfId="0" applyNumberFormat="1" applyBorder="1">
      <alignment vertical="center"/>
    </xf>
    <xf numFmtId="177" fontId="0" fillId="0" borderId="4" xfId="0" applyNumberFormat="1" applyBorder="1" applyAlignment="1">
      <alignment horizontal="center" vertical="center"/>
    </xf>
    <xf numFmtId="177" fontId="0" fillId="11" borderId="4" xfId="0" applyNumberFormat="1" applyFill="1" applyBorder="1">
      <alignment vertical="center"/>
    </xf>
    <xf numFmtId="0" fontId="0" fillId="0" borderId="4" xfId="0" applyBorder="1">
      <alignment vertical="center"/>
    </xf>
    <xf numFmtId="0" fontId="18" fillId="0" borderId="0" xfId="38" applyFont="1" applyBorder="1" applyAlignment="1">
      <alignment horizontal="center" vertical="center"/>
    </xf>
    <xf numFmtId="0" fontId="138" fillId="0" borderId="0" xfId="38" applyFont="1" applyBorder="1" applyAlignment="1">
      <alignment horizontal="right"/>
    </xf>
    <xf numFmtId="0" fontId="138" fillId="0" borderId="0" xfId="38" applyFont="1" applyBorder="1"/>
    <xf numFmtId="0" fontId="7" fillId="0" borderId="0" xfId="38" applyFont="1" applyAlignment="1">
      <alignment horizontal="left" vertical="top"/>
    </xf>
    <xf numFmtId="0" fontId="0" fillId="0" borderId="4" xfId="0" applyBorder="1">
      <alignment vertical="center"/>
    </xf>
    <xf numFmtId="177" fontId="7" fillId="0" borderId="0" xfId="38" applyNumberFormat="1" applyFont="1" applyBorder="1" applyAlignment="1"/>
    <xf numFmtId="0" fontId="58" fillId="0" borderId="30" xfId="0" applyFont="1" applyBorder="1" applyAlignment="1">
      <alignment horizontal="center" vertical="center"/>
    </xf>
    <xf numFmtId="0" fontId="58" fillId="0" borderId="32" xfId="0" applyFont="1" applyBorder="1" applyAlignment="1">
      <alignment horizontal="center" vertical="center"/>
    </xf>
    <xf numFmtId="0" fontId="118" fillId="0" borderId="66" xfId="0" applyFont="1" applyBorder="1" applyAlignment="1">
      <alignment horizontal="center" vertical="center"/>
    </xf>
    <xf numFmtId="0" fontId="118" fillId="0" borderId="120" xfId="0" applyFont="1" applyBorder="1" applyAlignment="1">
      <alignment horizontal="center" vertical="center"/>
    </xf>
    <xf numFmtId="0" fontId="58" fillId="0" borderId="47" xfId="0" applyFont="1" applyBorder="1" applyAlignment="1">
      <alignment horizontal="center" vertical="center"/>
    </xf>
    <xf numFmtId="0" fontId="58" fillId="0" borderId="78" xfId="0" applyFont="1" applyBorder="1" applyAlignment="1">
      <alignment horizontal="left" vertical="center"/>
    </xf>
    <xf numFmtId="0" fontId="58" fillId="0" borderId="7" xfId="0" applyFont="1" applyBorder="1" applyAlignment="1">
      <alignment horizontal="left" vertical="center"/>
    </xf>
    <xf numFmtId="0" fontId="58" fillId="0" borderId="33" xfId="0" applyFont="1" applyBorder="1" applyAlignment="1">
      <alignment horizontal="left" vertical="center"/>
    </xf>
    <xf numFmtId="0" fontId="58" fillId="0" borderId="7" xfId="0" applyFont="1" applyBorder="1" applyAlignment="1">
      <alignment horizontal="left" vertical="center" wrapText="1"/>
    </xf>
    <xf numFmtId="177" fontId="0" fillId="0" borderId="4" xfId="0" applyNumberFormat="1" applyBorder="1" applyAlignment="1">
      <alignment horizontal="center" vertical="center"/>
    </xf>
    <xf numFmtId="0" fontId="18" fillId="0" borderId="37" xfId="38" applyFont="1" applyBorder="1" applyAlignment="1">
      <alignment horizontal="center" vertical="top" textRotation="255" wrapText="1"/>
    </xf>
    <xf numFmtId="0" fontId="18" fillId="0" borderId="7" xfId="38" applyFont="1" applyBorder="1" applyAlignment="1">
      <alignment horizontal="center" vertical="top" textRotation="255"/>
    </xf>
    <xf numFmtId="0" fontId="18" fillId="0" borderId="50" xfId="38" applyFont="1" applyBorder="1" applyAlignment="1">
      <alignment horizontal="center" vertical="top" textRotation="255"/>
    </xf>
    <xf numFmtId="0" fontId="68" fillId="0" borderId="37" xfId="38" applyFont="1" applyBorder="1" applyAlignment="1">
      <alignment horizontal="center" vertical="center"/>
    </xf>
    <xf numFmtId="0" fontId="68" fillId="0" borderId="7" xfId="38" applyFont="1" applyBorder="1" applyAlignment="1">
      <alignment horizontal="center" vertical="center"/>
    </xf>
    <xf numFmtId="0" fontId="68" fillId="0" borderId="50" xfId="38" applyFont="1" applyBorder="1" applyAlignment="1">
      <alignment horizontal="center" vertical="center"/>
    </xf>
    <xf numFmtId="0" fontId="68" fillId="0" borderId="11" xfId="38" applyFont="1" applyBorder="1" applyAlignment="1">
      <alignment horizontal="left" vertical="center" wrapText="1"/>
    </xf>
    <xf numFmtId="0" fontId="68" fillId="0" borderId="10" xfId="38" applyFont="1" applyBorder="1" applyAlignment="1">
      <alignment horizontal="left" vertical="center"/>
    </xf>
    <xf numFmtId="0" fontId="68" fillId="0" borderId="9" xfId="38" applyFont="1" applyBorder="1" applyAlignment="1">
      <alignment horizontal="center" wrapText="1"/>
    </xf>
    <xf numFmtId="0" fontId="7" fillId="0" borderId="0" xfId="38" applyFont="1" applyAlignment="1">
      <alignment horizontal="center"/>
    </xf>
    <xf numFmtId="0" fontId="18" fillId="0" borderId="37" xfId="38" applyFont="1" applyBorder="1" applyAlignment="1">
      <alignment horizontal="center" vertical="center"/>
    </xf>
    <xf numFmtId="0" fontId="18" fillId="0" borderId="7" xfId="38" applyFont="1" applyBorder="1" applyAlignment="1">
      <alignment horizontal="center" vertical="center"/>
    </xf>
    <xf numFmtId="0" fontId="18" fillId="0" borderId="50" xfId="38" applyFont="1" applyBorder="1" applyAlignment="1">
      <alignment horizontal="center" vertical="center"/>
    </xf>
    <xf numFmtId="0" fontId="69" fillId="0" borderId="37" xfId="38" applyFont="1" applyBorder="1" applyAlignment="1">
      <alignment horizontal="center" vertical="center" textRotation="255" wrapText="1"/>
    </xf>
    <xf numFmtId="0" fontId="69" fillId="0" borderId="7" xfId="38" applyFont="1" applyBorder="1" applyAlignment="1">
      <alignment horizontal="center" vertical="center" textRotation="255"/>
    </xf>
    <xf numFmtId="0" fontId="69" fillId="0" borderId="50" xfId="38" applyFont="1" applyBorder="1" applyAlignment="1">
      <alignment horizontal="center" vertical="center" textRotation="255"/>
    </xf>
    <xf numFmtId="0" fontId="7" fillId="0" borderId="5" xfId="38" applyFont="1" applyBorder="1" applyAlignment="1">
      <alignment horizontal="center" vertical="center"/>
    </xf>
    <xf numFmtId="0" fontId="7" fillId="0" borderId="6" xfId="38" applyFont="1" applyBorder="1" applyAlignment="1">
      <alignment horizontal="center" vertical="center"/>
    </xf>
    <xf numFmtId="0" fontId="68" fillId="0" borderId="11" xfId="38" applyFont="1" applyBorder="1" applyAlignment="1">
      <alignment horizontal="center"/>
    </xf>
    <xf numFmtId="0" fontId="68" fillId="0" borderId="10" xfId="38" applyFont="1" applyBorder="1" applyAlignment="1">
      <alignment horizontal="center"/>
    </xf>
    <xf numFmtId="0" fontId="68" fillId="0" borderId="22" xfId="38" applyFont="1" applyBorder="1" applyAlignment="1">
      <alignment horizontal="center"/>
    </xf>
    <xf numFmtId="0" fontId="68" fillId="0" borderId="24" xfId="38" applyFont="1" applyBorder="1" applyAlignment="1">
      <alignment horizontal="center"/>
    </xf>
    <xf numFmtId="0" fontId="7" fillId="0" borderId="2" xfId="38" applyFont="1" applyBorder="1" applyAlignment="1">
      <alignment horizontal="center" vertical="center"/>
    </xf>
    <xf numFmtId="0" fontId="18" fillId="0" borderId="37" xfId="38" applyFont="1" applyBorder="1" applyAlignment="1">
      <alignment horizontal="center" vertical="center" textRotation="255"/>
    </xf>
    <xf numFmtId="0" fontId="18" fillId="0" borderId="7" xfId="38" applyFont="1" applyBorder="1" applyAlignment="1">
      <alignment horizontal="center" vertical="center" textRotation="255"/>
    </xf>
    <xf numFmtId="0" fontId="18" fillId="0" borderId="50" xfId="38" applyFont="1" applyBorder="1" applyAlignment="1">
      <alignment horizontal="center" vertical="center" textRotation="255"/>
    </xf>
    <xf numFmtId="0" fontId="67" fillId="0" borderId="0" xfId="38" applyFont="1" applyAlignment="1">
      <alignment horizontal="center"/>
    </xf>
    <xf numFmtId="0" fontId="8" fillId="0" borderId="0" xfId="38" applyFont="1" applyAlignment="1">
      <alignment horizontal="center" vertical="center"/>
    </xf>
    <xf numFmtId="0" fontId="140" fillId="0" borderId="0" xfId="38" applyFont="1" applyAlignment="1">
      <alignment horizontal="center" vertical="center"/>
    </xf>
    <xf numFmtId="58" fontId="7" fillId="0" borderId="0" xfId="38" applyNumberFormat="1" applyFont="1" applyAlignment="1">
      <alignment horizontal="left" indent="2"/>
    </xf>
    <xf numFmtId="0" fontId="7" fillId="0" borderId="0" xfId="38" applyFont="1" applyAlignment="1">
      <alignment horizontal="left" vertical="top"/>
    </xf>
    <xf numFmtId="0" fontId="11" fillId="0" borderId="0" xfId="38" applyFont="1" applyAlignment="1">
      <alignment horizontal="center" vertical="center"/>
    </xf>
    <xf numFmtId="177" fontId="18" fillId="0" borderId="0" xfId="38" applyNumberFormat="1" applyFont="1" applyAlignment="1">
      <alignment horizontal="left"/>
    </xf>
    <xf numFmtId="177" fontId="7" fillId="0" borderId="0" xfId="38" applyNumberFormat="1" applyFont="1" applyBorder="1" applyAlignment="1">
      <alignment horizontal="left"/>
    </xf>
    <xf numFmtId="177" fontId="7" fillId="0" borderId="0" xfId="38" applyNumberFormat="1" applyFont="1" applyAlignment="1">
      <alignment horizontal="left"/>
    </xf>
    <xf numFmtId="0" fontId="18" fillId="0" borderId="37" xfId="34" applyFont="1" applyBorder="1" applyAlignment="1">
      <alignment horizontal="center" vertical="center"/>
    </xf>
    <xf numFmtId="0" fontId="18" fillId="0" borderId="50" xfId="34" applyFont="1" applyBorder="1" applyAlignment="1">
      <alignment horizontal="center" vertical="center"/>
    </xf>
    <xf numFmtId="0" fontId="72" fillId="0" borderId="0" xfId="34" applyFont="1" applyAlignment="1">
      <alignment horizontal="center"/>
    </xf>
    <xf numFmtId="0" fontId="18" fillId="0" borderId="0" xfId="34" applyFont="1" applyAlignment="1">
      <alignment vertical="center" wrapText="1"/>
    </xf>
    <xf numFmtId="186" fontId="18" fillId="0" borderId="2" xfId="34" applyNumberFormat="1" applyFont="1" applyBorder="1" applyAlignment="1">
      <alignment horizontal="left" vertical="center" indent="1"/>
    </xf>
    <xf numFmtId="186" fontId="18" fillId="0" borderId="6" xfId="34" applyNumberFormat="1" applyFont="1" applyBorder="1" applyAlignment="1">
      <alignment horizontal="left" vertical="center" indent="1"/>
    </xf>
    <xf numFmtId="0" fontId="18" fillId="0" borderId="4" xfId="34" applyFont="1" applyBorder="1" applyAlignment="1">
      <alignment horizontal="center" vertical="center"/>
    </xf>
    <xf numFmtId="0" fontId="18" fillId="0" borderId="5" xfId="34" applyFont="1" applyBorder="1" applyAlignment="1">
      <alignment horizontal="center" vertical="center"/>
    </xf>
    <xf numFmtId="0" fontId="18" fillId="0" borderId="5" xfId="34" applyFont="1" applyBorder="1" applyAlignment="1">
      <alignment horizontal="left" vertical="center" indent="1"/>
    </xf>
    <xf numFmtId="0" fontId="18" fillId="0" borderId="2" xfId="34" applyFont="1" applyBorder="1" applyAlignment="1">
      <alignment horizontal="left" vertical="center" indent="1"/>
    </xf>
    <xf numFmtId="0" fontId="18" fillId="0" borderId="6" xfId="34" applyFont="1" applyBorder="1" applyAlignment="1">
      <alignment horizontal="left" vertical="center" indent="1"/>
    </xf>
    <xf numFmtId="0" fontId="48" fillId="0" borderId="0" xfId="0" applyFont="1" applyAlignment="1">
      <alignment horizontal="center" vertical="center"/>
    </xf>
    <xf numFmtId="0" fontId="25" fillId="0" borderId="0" xfId="0" applyFont="1" applyAlignment="1">
      <alignment horizontal="distributed" vertical="center"/>
    </xf>
    <xf numFmtId="0" fontId="25" fillId="0" borderId="122" xfId="0" applyFont="1" applyBorder="1" applyAlignment="1">
      <alignment horizontal="center" vertical="center"/>
    </xf>
    <xf numFmtId="0" fontId="25" fillId="0" borderId="1" xfId="0" applyFont="1" applyBorder="1" applyAlignment="1">
      <alignment horizontal="center" vertical="center"/>
    </xf>
    <xf numFmtId="0" fontId="25" fillId="0" borderId="123" xfId="0" applyFont="1" applyBorder="1" applyAlignment="1">
      <alignment horizontal="center" vertical="center"/>
    </xf>
    <xf numFmtId="0" fontId="25" fillId="0" borderId="63" xfId="0" applyFont="1" applyBorder="1" applyAlignment="1">
      <alignment horizontal="center" vertical="center"/>
    </xf>
    <xf numFmtId="0" fontId="25" fillId="0" borderId="67" xfId="0" applyFont="1" applyBorder="1" applyAlignment="1">
      <alignment horizontal="center" vertical="center"/>
    </xf>
    <xf numFmtId="0" fontId="25" fillId="0" borderId="64" xfId="0" applyFont="1" applyBorder="1" applyAlignment="1">
      <alignment horizontal="center" vertical="center"/>
    </xf>
    <xf numFmtId="0" fontId="25" fillId="0" borderId="41" xfId="0" applyFont="1" applyBorder="1" applyAlignment="1">
      <alignment horizontal="center" vertical="center"/>
    </xf>
    <xf numFmtId="0" fontId="25" fillId="0" borderId="4" xfId="0" applyFont="1" applyBorder="1" applyAlignment="1">
      <alignment horizontal="center" vertical="center"/>
    </xf>
    <xf numFmtId="0" fontId="25" fillId="0" borderId="42" xfId="0" applyFont="1" applyBorder="1" applyAlignment="1">
      <alignment horizontal="center" vertical="center"/>
    </xf>
    <xf numFmtId="0" fontId="25" fillId="0" borderId="77" xfId="0" applyFont="1" applyBorder="1" applyAlignment="1">
      <alignment horizontal="center" vertical="center"/>
    </xf>
    <xf numFmtId="0" fontId="25" fillId="0" borderId="50" xfId="0" applyFont="1" applyBorder="1" applyAlignment="1">
      <alignment horizontal="center" vertical="center"/>
    </xf>
    <xf numFmtId="0" fontId="25" fillId="0" borderId="79" xfId="0" applyFont="1" applyBorder="1" applyAlignment="1">
      <alignment horizontal="center" vertical="center"/>
    </xf>
    <xf numFmtId="0" fontId="25" fillId="0" borderId="58" xfId="0" applyFont="1" applyBorder="1" applyAlignment="1">
      <alignment horizontal="center" vertical="center"/>
    </xf>
    <xf numFmtId="0" fontId="25" fillId="0" borderId="80" xfId="0" applyFont="1" applyBorder="1" applyAlignment="1">
      <alignment horizontal="center" vertical="center"/>
    </xf>
    <xf numFmtId="0" fontId="25" fillId="0" borderId="5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5" fillId="0" borderId="43" xfId="0" applyFont="1" applyBorder="1" applyAlignment="1">
      <alignment horizontal="center" vertical="center"/>
    </xf>
    <xf numFmtId="0" fontId="25" fillId="0" borderId="44" xfId="0" applyFont="1" applyBorder="1" applyAlignment="1">
      <alignment horizontal="center" vertical="center"/>
    </xf>
    <xf numFmtId="0" fontId="25" fillId="0" borderId="66" xfId="0" applyFont="1" applyBorder="1" applyAlignment="1">
      <alignment horizontal="center" vertical="center"/>
    </xf>
    <xf numFmtId="0" fontId="25" fillId="0" borderId="121" xfId="0" applyFont="1" applyBorder="1" applyAlignment="1">
      <alignment horizontal="center" vertical="center"/>
    </xf>
    <xf numFmtId="0" fontId="25" fillId="0" borderId="96" xfId="0" applyFont="1" applyBorder="1" applyAlignment="1">
      <alignment horizontal="center" vertical="center"/>
    </xf>
    <xf numFmtId="0" fontId="25" fillId="0" borderId="45" xfId="0" applyFont="1" applyBorder="1" applyAlignment="1">
      <alignment horizontal="center" vertical="center"/>
    </xf>
    <xf numFmtId="0" fontId="25" fillId="0" borderId="50"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62" xfId="0" applyFont="1" applyBorder="1" applyAlignment="1">
      <alignment horizontal="center" vertical="center"/>
    </xf>
    <xf numFmtId="0" fontId="25" fillId="0" borderId="63" xfId="0" applyFont="1" applyFill="1" applyBorder="1" applyAlignment="1">
      <alignment horizontal="center" vertical="center"/>
    </xf>
    <xf numFmtId="0" fontId="25" fillId="0" borderId="44" xfId="0" applyFont="1" applyFill="1" applyBorder="1" applyAlignment="1">
      <alignment horizontal="center" vertical="center"/>
    </xf>
    <xf numFmtId="0" fontId="25" fillId="0" borderId="0" xfId="46" applyFont="1" applyAlignment="1">
      <alignment horizontal="left" vertical="top" wrapText="1"/>
    </xf>
    <xf numFmtId="0" fontId="53" fillId="0" borderId="0" xfId="46" applyFont="1" applyAlignment="1">
      <alignment vertical="top" wrapText="1"/>
    </xf>
    <xf numFmtId="38" fontId="52" fillId="0" borderId="0" xfId="15" applyFont="1" applyBorder="1" applyAlignment="1">
      <alignment horizontal="right"/>
    </xf>
    <xf numFmtId="0" fontId="50" fillId="0" borderId="0" xfId="46" quotePrefix="1" applyNumberFormat="1" applyFont="1" applyFill="1" applyBorder="1" applyAlignment="1" applyProtection="1">
      <alignment horizontal="center"/>
    </xf>
    <xf numFmtId="0" fontId="25" fillId="0" borderId="0" xfId="0" applyFont="1" applyAlignment="1">
      <alignment horizontal="center" vertical="center"/>
    </xf>
    <xf numFmtId="0" fontId="54" fillId="0" borderId="0" xfId="0" applyFont="1" applyAlignment="1">
      <alignment horizontal="center" vertical="center"/>
    </xf>
    <xf numFmtId="0" fontId="25" fillId="0" borderId="0" xfId="0" applyFont="1" applyAlignment="1">
      <alignment vertical="center"/>
    </xf>
    <xf numFmtId="0" fontId="19" fillId="0" borderId="5" xfId="34" applyFont="1" applyBorder="1" applyAlignment="1">
      <alignment horizontal="left" vertical="center" indent="3"/>
    </xf>
    <xf numFmtId="0" fontId="19" fillId="0" borderId="2" xfId="34" applyFont="1" applyBorder="1" applyAlignment="1">
      <alignment horizontal="left" vertical="center" indent="3"/>
    </xf>
    <xf numFmtId="0" fontId="19" fillId="0" borderId="6" xfId="34" applyFont="1" applyBorder="1" applyAlignment="1">
      <alignment horizontal="left" vertical="center" indent="3"/>
    </xf>
    <xf numFmtId="38" fontId="19" fillId="0" borderId="5" xfId="34" applyNumberFormat="1" applyFont="1" applyBorder="1" applyAlignment="1">
      <alignment horizontal="left" vertical="center" indent="3"/>
    </xf>
    <xf numFmtId="0" fontId="19" fillId="0" borderId="0" xfId="34" applyFont="1" applyAlignment="1">
      <alignment horizontal="center"/>
    </xf>
    <xf numFmtId="0" fontId="21" fillId="0" borderId="0" xfId="34" applyFont="1" applyAlignment="1">
      <alignment horizontal="center"/>
    </xf>
    <xf numFmtId="0" fontId="19" fillId="0" borderId="5" xfId="34" applyFont="1" applyBorder="1" applyAlignment="1">
      <alignment horizontal="left" vertical="center" indent="6"/>
    </xf>
    <xf numFmtId="0" fontId="19" fillId="0" borderId="2" xfId="34" applyFont="1" applyBorder="1" applyAlignment="1">
      <alignment horizontal="left" vertical="center" indent="6"/>
    </xf>
    <xf numFmtId="0" fontId="19" fillId="0" borderId="6" xfId="34" applyFont="1" applyBorder="1" applyAlignment="1">
      <alignment horizontal="left" vertical="center" indent="6"/>
    </xf>
    <xf numFmtId="0" fontId="30" fillId="0" borderId="0" xfId="46" applyFont="1" applyBorder="1" applyAlignment="1">
      <alignment horizontal="center" vertical="center"/>
    </xf>
    <xf numFmtId="0" fontId="30" fillId="0" borderId="23" xfId="46" applyFont="1" applyBorder="1" applyAlignment="1">
      <alignment horizontal="center" vertical="center"/>
    </xf>
    <xf numFmtId="0" fontId="30" fillId="0" borderId="10" xfId="46" applyFont="1" applyBorder="1" applyAlignment="1">
      <alignment horizontal="center" vertical="center"/>
    </xf>
    <xf numFmtId="0" fontId="30" fillId="0" borderId="24" xfId="46" applyFont="1" applyBorder="1" applyAlignment="1">
      <alignment horizontal="center" vertical="center"/>
    </xf>
    <xf numFmtId="0" fontId="30" fillId="0" borderId="126" xfId="46" applyFont="1" applyBorder="1" applyAlignment="1">
      <alignment horizontal="center" vertical="center"/>
    </xf>
    <xf numFmtId="0" fontId="30" fillId="0" borderId="124" xfId="46" applyFont="1" applyBorder="1" applyAlignment="1">
      <alignment horizontal="center" vertical="center"/>
    </xf>
    <xf numFmtId="0" fontId="30" fillId="0" borderId="125" xfId="46" applyFont="1" applyBorder="1" applyAlignment="1">
      <alignment horizontal="center" vertical="center"/>
    </xf>
    <xf numFmtId="0" fontId="30" fillId="0" borderId="8" xfId="46" applyFont="1" applyBorder="1" applyAlignment="1">
      <alignment horizontal="center" vertical="center"/>
    </xf>
    <xf numFmtId="0" fontId="30" fillId="0" borderId="28" xfId="46" applyFont="1" applyBorder="1" applyAlignment="1">
      <alignment horizontal="center" vertical="center"/>
    </xf>
    <xf numFmtId="0" fontId="30" fillId="0" borderId="22" xfId="46" applyFont="1" applyBorder="1" applyAlignment="1">
      <alignment horizontal="center" vertical="center"/>
    </xf>
    <xf numFmtId="0" fontId="30" fillId="0" borderId="5" xfId="46" applyFont="1" applyBorder="1" applyAlignment="1">
      <alignment horizontal="center" vertical="center"/>
    </xf>
    <xf numFmtId="0" fontId="30" fillId="0" borderId="2" xfId="46" applyFont="1" applyBorder="1" applyAlignment="1">
      <alignment horizontal="center" vertical="center"/>
    </xf>
    <xf numFmtId="0" fontId="30" fillId="0" borderId="6" xfId="46" applyFont="1" applyBorder="1" applyAlignment="1">
      <alignment horizontal="center" vertical="center"/>
    </xf>
    <xf numFmtId="0" fontId="30" fillId="0" borderId="4" xfId="46" applyFont="1" applyBorder="1" applyAlignment="1">
      <alignment horizontal="center" vertical="center"/>
    </xf>
    <xf numFmtId="0" fontId="40" fillId="0" borderId="0" xfId="46" applyFont="1" applyAlignment="1">
      <alignment horizontal="center"/>
    </xf>
    <xf numFmtId="0" fontId="30" fillId="0" borderId="23" xfId="46" applyFont="1" applyBorder="1" applyAlignment="1">
      <alignment horizontal="distributed"/>
    </xf>
    <xf numFmtId="0" fontId="106" fillId="0" borderId="112" xfId="18" applyFont="1" applyBorder="1" applyAlignment="1">
      <alignment vertical="center"/>
    </xf>
    <xf numFmtId="0" fontId="25" fillId="0" borderId="100" xfId="18" applyFont="1" applyBorder="1" applyAlignment="1">
      <alignment vertical="center"/>
    </xf>
    <xf numFmtId="0" fontId="25" fillId="0" borderId="113" xfId="18" applyFont="1" applyBorder="1" applyAlignment="1">
      <alignment vertical="center"/>
    </xf>
    <xf numFmtId="0" fontId="25" fillId="0" borderId="22" xfId="18" applyFont="1" applyBorder="1" applyAlignment="1">
      <alignment vertical="center"/>
    </xf>
    <xf numFmtId="0" fontId="25" fillId="0" borderId="23" xfId="18" applyFont="1" applyBorder="1" applyAlignment="1">
      <alignment vertical="center"/>
    </xf>
    <xf numFmtId="0" fontId="25" fillId="0" borderId="115" xfId="18" applyFont="1" applyBorder="1" applyAlignment="1">
      <alignment vertical="center"/>
    </xf>
    <xf numFmtId="0" fontId="106" fillId="0" borderId="103" xfId="18" applyFont="1" applyBorder="1" applyAlignment="1">
      <alignment vertical="center"/>
    </xf>
    <xf numFmtId="0" fontId="25" fillId="0" borderId="114" xfId="18" applyFont="1" applyBorder="1" applyAlignment="1">
      <alignment vertical="center"/>
    </xf>
    <xf numFmtId="0" fontId="106" fillId="0" borderId="112" xfId="18" applyFont="1" applyBorder="1" applyAlignment="1">
      <alignment horizontal="left" vertical="center"/>
    </xf>
    <xf numFmtId="0" fontId="106" fillId="0" borderId="100" xfId="18" applyFont="1" applyBorder="1" applyAlignment="1">
      <alignment horizontal="left" vertical="center"/>
    </xf>
    <xf numFmtId="0" fontId="106" fillId="0" borderId="113" xfId="18" applyFont="1" applyBorder="1" applyAlignment="1">
      <alignment horizontal="left" vertical="center"/>
    </xf>
    <xf numFmtId="0" fontId="106" fillId="0" borderId="101" xfId="18" applyFont="1" applyBorder="1" applyAlignment="1">
      <alignment horizontal="left" vertical="center"/>
    </xf>
    <xf numFmtId="0" fontId="106" fillId="0" borderId="102" xfId="18" applyFont="1" applyBorder="1" applyAlignment="1">
      <alignment horizontal="left" vertical="center"/>
    </xf>
    <xf numFmtId="0" fontId="106" fillId="0" borderId="110" xfId="18" applyFont="1" applyBorder="1" applyAlignment="1">
      <alignment horizontal="left" vertical="center"/>
    </xf>
    <xf numFmtId="0" fontId="25" fillId="0" borderId="109" xfId="18" applyFont="1" applyBorder="1" applyAlignment="1">
      <alignment vertical="center"/>
    </xf>
    <xf numFmtId="0" fontId="25" fillId="0" borderId="102" xfId="18" applyFont="1" applyBorder="1" applyAlignment="1">
      <alignment vertical="center"/>
    </xf>
    <xf numFmtId="0" fontId="25" fillId="0" borderId="101" xfId="18" applyFont="1" applyBorder="1" applyAlignment="1">
      <alignment vertical="center"/>
    </xf>
    <xf numFmtId="0" fontId="25" fillId="0" borderId="110" xfId="18" applyFont="1" applyBorder="1" applyAlignment="1">
      <alignment vertical="center"/>
    </xf>
    <xf numFmtId="0" fontId="106" fillId="0" borderId="100" xfId="18" applyFont="1" applyBorder="1" applyAlignment="1">
      <alignment vertical="center"/>
    </xf>
    <xf numFmtId="0" fontId="106" fillId="0" borderId="113" xfId="18" applyFont="1" applyBorder="1" applyAlignment="1">
      <alignment vertical="center"/>
    </xf>
    <xf numFmtId="0" fontId="106" fillId="0" borderId="101" xfId="18" applyFont="1" applyBorder="1" applyAlignment="1">
      <alignment vertical="center"/>
    </xf>
    <xf numFmtId="0" fontId="106" fillId="0" borderId="102" xfId="18" applyFont="1" applyBorder="1" applyAlignment="1">
      <alignment vertical="center"/>
    </xf>
    <xf numFmtId="0" fontId="106" fillId="0" borderId="110" xfId="18" applyFont="1" applyBorder="1" applyAlignment="1">
      <alignment vertical="center"/>
    </xf>
    <xf numFmtId="0" fontId="110" fillId="0" borderId="112" xfId="18" applyFont="1" applyBorder="1" applyAlignment="1">
      <alignment horizontal="right"/>
    </xf>
    <xf numFmtId="0" fontId="110" fillId="0" borderId="100" xfId="18" applyFont="1" applyBorder="1" applyAlignment="1">
      <alignment horizontal="right"/>
    </xf>
    <xf numFmtId="0" fontId="110" fillId="0" borderId="22" xfId="18" applyFont="1" applyBorder="1" applyAlignment="1">
      <alignment horizontal="right"/>
    </xf>
    <xf numFmtId="0" fontId="110" fillId="0" borderId="23" xfId="18" applyFont="1" applyBorder="1" applyAlignment="1">
      <alignment horizontal="right"/>
    </xf>
    <xf numFmtId="0" fontId="110" fillId="0" borderId="100" xfId="18" applyFont="1" applyBorder="1" applyAlignment="1">
      <alignment horizontal="left"/>
    </xf>
    <xf numFmtId="0" fontId="110" fillId="0" borderId="108" xfId="18" applyFont="1" applyBorder="1" applyAlignment="1">
      <alignment horizontal="left"/>
    </xf>
    <xf numFmtId="0" fontId="110" fillId="0" borderId="23" xfId="18" applyFont="1" applyBorder="1" applyAlignment="1">
      <alignment horizontal="left"/>
    </xf>
    <xf numFmtId="0" fontId="110" fillId="0" borderId="24" xfId="18" applyFont="1" applyBorder="1" applyAlignment="1">
      <alignment horizontal="left"/>
    </xf>
    <xf numFmtId="0" fontId="106" fillId="0" borderId="11" xfId="18" applyFont="1" applyBorder="1" applyAlignment="1">
      <alignment horizontal="center" vertical="center"/>
    </xf>
    <xf numFmtId="0" fontId="25" fillId="0" borderId="0" xfId="18" applyFont="1" applyAlignment="1">
      <alignment horizontal="center" vertical="center"/>
    </xf>
    <xf numFmtId="0" fontId="25" fillId="0" borderId="101" xfId="18" applyFont="1" applyBorder="1" applyAlignment="1">
      <alignment horizontal="center" vertical="center"/>
    </xf>
    <xf numFmtId="0" fontId="25" fillId="0" borderId="102" xfId="18" applyFont="1" applyBorder="1" applyAlignment="1">
      <alignment horizontal="center" vertical="center"/>
    </xf>
    <xf numFmtId="0" fontId="106" fillId="0" borderId="0" xfId="18" applyFont="1" applyBorder="1" applyAlignment="1">
      <alignment horizontal="center" vertical="center"/>
    </xf>
    <xf numFmtId="0" fontId="106" fillId="0" borderId="8" xfId="18" applyFont="1" applyBorder="1" applyAlignment="1">
      <alignment horizontal="center" vertical="center"/>
    </xf>
    <xf numFmtId="0" fontId="106" fillId="0" borderId="9" xfId="18" applyFont="1" applyBorder="1" applyAlignment="1">
      <alignment horizontal="center" vertical="center"/>
    </xf>
    <xf numFmtId="0" fontId="106" fillId="0" borderId="28" xfId="18" applyFont="1" applyBorder="1" applyAlignment="1">
      <alignment horizontal="center" vertical="center"/>
    </xf>
    <xf numFmtId="0" fontId="106" fillId="0" borderId="101" xfId="18" applyFont="1" applyBorder="1" applyAlignment="1">
      <alignment horizontal="center" vertical="center"/>
    </xf>
    <xf numFmtId="0" fontId="106" fillId="0" borderId="102" xfId="18" applyFont="1" applyBorder="1" applyAlignment="1">
      <alignment horizontal="center" vertical="center"/>
    </xf>
    <xf numFmtId="0" fontId="106" fillId="0" borderId="111" xfId="18" applyFont="1" applyBorder="1" applyAlignment="1">
      <alignment horizontal="center" vertical="center"/>
    </xf>
    <xf numFmtId="0" fontId="25" fillId="0" borderId="9" xfId="18" applyFont="1" applyBorder="1" applyAlignment="1">
      <alignment horizontal="center" vertical="center"/>
    </xf>
    <xf numFmtId="0" fontId="25" fillId="0" borderId="28" xfId="18" applyFont="1" applyBorder="1" applyAlignment="1">
      <alignment horizontal="center" vertical="center"/>
    </xf>
    <xf numFmtId="0" fontId="25" fillId="0" borderId="0" xfId="18" applyFont="1" applyBorder="1" applyAlignment="1">
      <alignment horizontal="center" vertical="center"/>
    </xf>
    <xf numFmtId="0" fontId="25" fillId="0" borderId="10" xfId="18" applyFont="1" applyBorder="1" applyAlignment="1">
      <alignment horizontal="center" vertical="center"/>
    </xf>
    <xf numFmtId="0" fontId="25" fillId="0" borderId="111" xfId="18" applyFont="1" applyBorder="1" applyAlignment="1">
      <alignment horizontal="center" vertical="center"/>
    </xf>
    <xf numFmtId="0" fontId="106" fillId="0" borderId="9" xfId="18" applyFont="1" applyBorder="1" applyAlignment="1">
      <alignment shrinkToFit="1"/>
    </xf>
    <xf numFmtId="0" fontId="25" fillId="0" borderId="9" xfId="18" applyFont="1" applyBorder="1" applyAlignment="1">
      <alignment shrinkToFit="1"/>
    </xf>
    <xf numFmtId="0" fontId="25" fillId="0" borderId="0" xfId="18" applyFont="1" applyBorder="1" applyAlignment="1">
      <alignment shrinkToFit="1"/>
    </xf>
    <xf numFmtId="0" fontId="25" fillId="0" borderId="0" xfId="18" applyFont="1" applyAlignment="1">
      <alignment shrinkToFit="1"/>
    </xf>
    <xf numFmtId="0" fontId="106" fillId="0" borderId="0" xfId="18" applyFont="1" applyAlignment="1">
      <alignment horizontal="distributed" justifyLastLine="1"/>
    </xf>
    <xf numFmtId="0" fontId="106" fillId="0" borderId="23" xfId="18" applyFont="1" applyBorder="1" applyAlignment="1">
      <alignment horizontal="distributed" justifyLastLine="1"/>
    </xf>
    <xf numFmtId="0" fontId="106" fillId="0" borderId="0" xfId="18" applyFont="1" applyBorder="1" applyAlignment="1"/>
    <xf numFmtId="0" fontId="106" fillId="0" borderId="23" xfId="18" applyFont="1" applyBorder="1" applyAlignment="1"/>
    <xf numFmtId="0" fontId="106" fillId="0" borderId="0" xfId="18" applyFont="1" applyAlignment="1">
      <alignment horizontal="center" vertical="center"/>
    </xf>
    <xf numFmtId="0" fontId="106" fillId="0" borderId="0" xfId="18" applyFont="1" applyAlignment="1">
      <alignment horizontal="center"/>
    </xf>
    <xf numFmtId="0" fontId="106" fillId="0" borderId="0" xfId="18" applyFont="1" applyAlignment="1">
      <alignment horizontal="center" vertical="top"/>
    </xf>
    <xf numFmtId="0" fontId="106" fillId="0" borderId="0" xfId="18" applyFont="1" applyAlignment="1">
      <alignment horizontal="left" vertical="top"/>
    </xf>
    <xf numFmtId="0" fontId="106" fillId="0" borderId="0" xfId="18" applyFont="1" applyAlignment="1">
      <alignment horizontal="distributed" vertical="center"/>
    </xf>
    <xf numFmtId="0" fontId="106" fillId="0" borderId="0" xfId="18" applyFont="1" applyAlignment="1">
      <alignment horizontal="right" vertical="center"/>
    </xf>
    <xf numFmtId="0" fontId="25" fillId="0" borderId="0" xfId="18" applyFont="1" applyAlignment="1">
      <alignment horizontal="right" vertical="center"/>
    </xf>
    <xf numFmtId="0" fontId="108" fillId="0" borderId="0" xfId="18" applyFont="1" applyAlignment="1">
      <alignment horizontal="center" vertical="center"/>
    </xf>
    <xf numFmtId="0" fontId="109" fillId="0" borderId="0" xfId="18" applyFont="1" applyAlignment="1">
      <alignment horizontal="center" vertical="center"/>
    </xf>
    <xf numFmtId="0" fontId="106" fillId="0" borderId="0" xfId="18" applyFont="1" applyAlignment="1">
      <alignment horizontal="left"/>
    </xf>
    <xf numFmtId="0" fontId="7" fillId="0" borderId="4" xfId="27" applyFont="1" applyBorder="1" applyAlignment="1">
      <alignment horizontal="left" vertical="center" wrapText="1" indent="1"/>
    </xf>
    <xf numFmtId="0" fontId="7" fillId="0" borderId="4" xfId="27" applyFont="1" applyBorder="1" applyAlignment="1">
      <alignment vertical="center"/>
    </xf>
    <xf numFmtId="0" fontId="7" fillId="0" borderId="4" xfId="27" applyFont="1" applyBorder="1" applyAlignment="1">
      <alignment vertical="center" wrapText="1"/>
    </xf>
    <xf numFmtId="0" fontId="7" fillId="0" borderId="4" xfId="27" applyFont="1" applyBorder="1" applyAlignment="1">
      <alignment horizontal="center"/>
    </xf>
    <xf numFmtId="0" fontId="8" fillId="0" borderId="0" xfId="27" applyFont="1" applyAlignment="1">
      <alignment horizontal="center"/>
    </xf>
    <xf numFmtId="0" fontId="7" fillId="0" borderId="0" xfId="27" applyFont="1" applyAlignment="1">
      <alignment horizontal="center"/>
    </xf>
    <xf numFmtId="0" fontId="7" fillId="0" borderId="0" xfId="27" applyFont="1" applyAlignment="1">
      <alignment vertical="distributed" wrapText="1"/>
    </xf>
    <xf numFmtId="0" fontId="7" fillId="0" borderId="4" xfId="27" applyFont="1" applyBorder="1" applyAlignment="1">
      <alignment horizontal="center" vertical="center"/>
    </xf>
    <xf numFmtId="0" fontId="7" fillId="0" borderId="0" xfId="27" applyFont="1" applyAlignment="1">
      <alignment vertical="top" wrapText="1"/>
    </xf>
    <xf numFmtId="0" fontId="7" fillId="0" borderId="0" xfId="27" applyFont="1" applyAlignment="1">
      <alignment horizontal="center" vertical="center"/>
    </xf>
    <xf numFmtId="0" fontId="7" fillId="0" borderId="0" xfId="28" applyFont="1" applyAlignment="1">
      <alignment horizontal="center"/>
    </xf>
    <xf numFmtId="0" fontId="7" fillId="0" borderId="0" xfId="28" applyFont="1" applyAlignment="1">
      <alignment horizontal="left" vertical="center"/>
    </xf>
    <xf numFmtId="0" fontId="7" fillId="0" borderId="0" xfId="28" applyFont="1" applyBorder="1" applyAlignment="1">
      <alignment horizontal="left" vertical="center"/>
    </xf>
    <xf numFmtId="0" fontId="7" fillId="0" borderId="0" xfId="27" applyFont="1" applyAlignment="1">
      <alignment horizontal="left" vertical="distributed" wrapText="1"/>
    </xf>
    <xf numFmtId="0" fontId="7" fillId="0" borderId="0" xfId="28" applyFont="1" applyAlignment="1">
      <alignment horizontal="right"/>
    </xf>
    <xf numFmtId="0" fontId="10" fillId="0" borderId="0" xfId="28" applyFont="1" applyAlignment="1">
      <alignment horizontal="center"/>
    </xf>
    <xf numFmtId="0" fontId="14" fillId="0" borderId="0" xfId="25" applyFont="1" applyAlignment="1">
      <alignment horizontal="center"/>
    </xf>
    <xf numFmtId="0" fontId="15" fillId="0" borderId="0" xfId="25" applyFont="1" applyAlignment="1">
      <alignment horizontal="center"/>
    </xf>
    <xf numFmtId="0" fontId="17" fillId="0" borderId="0" xfId="25" applyFont="1" applyAlignment="1">
      <alignment horizontal="center"/>
    </xf>
    <xf numFmtId="0" fontId="48" fillId="0" borderId="0" xfId="46" applyFont="1" applyAlignment="1">
      <alignment horizontal="center"/>
    </xf>
    <xf numFmtId="0" fontId="25" fillId="0" borderId="0" xfId="46" applyFont="1" applyAlignment="1">
      <alignment horizontal="center"/>
    </xf>
    <xf numFmtId="0" fontId="25" fillId="0" borderId="0" xfId="46" applyFont="1" applyAlignment="1">
      <alignment horizontal="left" vertical="justify" wrapText="1"/>
    </xf>
    <xf numFmtId="0" fontId="25" fillId="0" borderId="0" xfId="46" applyFont="1" applyAlignment="1">
      <alignment horizontal="left" vertical="distributed" wrapText="1"/>
    </xf>
    <xf numFmtId="0" fontId="20" fillId="0" borderId="0" xfId="0" applyFont="1" applyAlignment="1">
      <alignment horizontal="center" vertical="center"/>
    </xf>
    <xf numFmtId="0" fontId="11" fillId="0" borderId="0" xfId="46" quotePrefix="1" applyNumberFormat="1" applyFont="1" applyFill="1" applyBorder="1" applyAlignment="1" applyProtection="1">
      <alignment horizontal="center" vertical="center"/>
    </xf>
    <xf numFmtId="0" fontId="35" fillId="0" borderId="0" xfId="46" quotePrefix="1" applyNumberFormat="1" applyFont="1" applyFill="1" applyBorder="1" applyAlignment="1" applyProtection="1">
      <alignment horizontal="center" vertical="center"/>
    </xf>
    <xf numFmtId="0" fontId="35" fillId="0" borderId="0" xfId="46" quotePrefix="1" applyNumberFormat="1" applyFont="1" applyFill="1" applyBorder="1" applyAlignment="1" applyProtection="1">
      <alignment horizontal="left" vertical="center" wrapText="1"/>
    </xf>
    <xf numFmtId="177" fontId="36" fillId="0" borderId="13" xfId="46" applyNumberFormat="1" applyFont="1" applyBorder="1" applyAlignment="1">
      <alignment horizontal="center" vertical="center"/>
    </xf>
    <xf numFmtId="0" fontId="29" fillId="0" borderId="0" xfId="46" quotePrefix="1" applyNumberFormat="1" applyFont="1" applyFill="1" applyBorder="1" applyAlignment="1" applyProtection="1">
      <alignment horizontal="center"/>
    </xf>
    <xf numFmtId="0" fontId="31" fillId="0" borderId="0" xfId="46" applyNumberFormat="1" applyFont="1" applyFill="1" applyBorder="1" applyAlignment="1" applyProtection="1">
      <alignment horizontal="center"/>
    </xf>
    <xf numFmtId="0" fontId="31" fillId="0" borderId="0" xfId="46" quotePrefix="1" applyNumberFormat="1" applyFont="1" applyFill="1" applyBorder="1" applyAlignment="1" applyProtection="1">
      <alignment horizontal="center"/>
    </xf>
    <xf numFmtId="0" fontId="31" fillId="0" borderId="0" xfId="46" quotePrefix="1" applyNumberFormat="1" applyFont="1" applyFill="1" applyBorder="1" applyAlignment="1" applyProtection="1">
      <alignment horizontal="left" vertical="center" wrapText="1"/>
    </xf>
    <xf numFmtId="0" fontId="29" fillId="0" borderId="0" xfId="46" quotePrefix="1" applyNumberFormat="1" applyFont="1" applyFill="1" applyBorder="1" applyAlignment="1" applyProtection="1">
      <alignment horizontal="center" vertical="center"/>
    </xf>
    <xf numFmtId="0" fontId="31" fillId="0" borderId="0" xfId="46" applyNumberFormat="1" applyFont="1" applyFill="1" applyBorder="1" applyAlignment="1" applyProtection="1">
      <alignment horizontal="center" vertical="center"/>
    </xf>
    <xf numFmtId="0" fontId="31" fillId="0" borderId="0" xfId="46" quotePrefix="1" applyNumberFormat="1" applyFont="1" applyFill="1" applyBorder="1" applyAlignment="1" applyProtection="1">
      <alignment horizontal="left" vertical="center"/>
    </xf>
    <xf numFmtId="0" fontId="27" fillId="0" borderId="0" xfId="46" applyAlignment="1">
      <alignment horizontal="left" vertical="center"/>
    </xf>
    <xf numFmtId="0" fontId="31" fillId="0" borderId="0" xfId="46" applyNumberFormat="1" applyFont="1" applyFill="1" applyBorder="1" applyAlignment="1" applyProtection="1">
      <alignment vertical="center"/>
    </xf>
    <xf numFmtId="0" fontId="27" fillId="0" borderId="0" xfId="46" applyAlignment="1">
      <alignment vertical="center"/>
    </xf>
    <xf numFmtId="0" fontId="31" fillId="0" borderId="0" xfId="46" quotePrefix="1" applyNumberFormat="1" applyFont="1" applyFill="1" applyBorder="1" applyAlignment="1" applyProtection="1">
      <alignment vertical="center"/>
    </xf>
    <xf numFmtId="0" fontId="30" fillId="0" borderId="0" xfId="46" applyFont="1" applyAlignment="1">
      <alignment horizontal="left" vertical="center"/>
    </xf>
    <xf numFmtId="0" fontId="30" fillId="0" borderId="0" xfId="46" applyFont="1" applyAlignment="1">
      <alignment horizontal="left" vertical="center" wrapText="1"/>
    </xf>
    <xf numFmtId="0" fontId="29" fillId="0" borderId="0" xfId="46" applyNumberFormat="1" applyFont="1" applyFill="1" applyBorder="1" applyAlignment="1" applyProtection="1">
      <alignment horizontal="center" vertical="center"/>
    </xf>
    <xf numFmtId="0" fontId="22" fillId="0" borderId="0" xfId="25" applyFont="1" applyAlignment="1">
      <alignment horizontal="center"/>
    </xf>
    <xf numFmtId="0" fontId="14" fillId="0" borderId="81" xfId="25" applyFont="1" applyBorder="1" applyAlignment="1">
      <alignment horizontal="center" vertical="center"/>
    </xf>
    <xf numFmtId="0" fontId="14" fillId="0" borderId="51" xfId="25" applyFont="1" applyBorder="1" applyAlignment="1">
      <alignment horizontal="center" vertical="center"/>
    </xf>
    <xf numFmtId="0" fontId="14" fillId="0" borderId="78" xfId="25" applyFont="1" applyBorder="1" applyAlignment="1">
      <alignment horizontal="center" vertical="center"/>
    </xf>
    <xf numFmtId="0" fontId="14" fillId="0" borderId="47" xfId="25" applyFont="1" applyBorder="1" applyAlignment="1">
      <alignment horizontal="center" vertical="center"/>
    </xf>
    <xf numFmtId="0" fontId="14" fillId="0" borderId="77" xfId="25" applyFont="1" applyBorder="1" applyAlignment="1">
      <alignment horizontal="center" vertical="center"/>
    </xf>
    <xf numFmtId="0" fontId="14" fillId="0" borderId="50" xfId="25" applyFont="1" applyBorder="1" applyAlignment="1">
      <alignment horizontal="center" vertical="center"/>
    </xf>
    <xf numFmtId="0" fontId="11" fillId="0" borderId="0" xfId="27" applyFont="1" applyAlignment="1">
      <alignment horizontal="center"/>
    </xf>
    <xf numFmtId="0" fontId="30" fillId="0" borderId="0" xfId="46" applyFont="1" applyAlignment="1">
      <alignment horizontal="center"/>
    </xf>
    <xf numFmtId="0" fontId="29" fillId="0" borderId="0" xfId="46" quotePrefix="1" applyNumberFormat="1" applyFont="1" applyFill="1" applyBorder="1" applyAlignment="1" applyProtection="1">
      <alignment horizontal="distributed" indent="8"/>
    </xf>
    <xf numFmtId="0" fontId="7" fillId="0" borderId="5" xfId="25" applyFont="1" applyBorder="1" applyAlignment="1">
      <alignment horizontal="left" vertical="center" indent="1"/>
    </xf>
    <xf numFmtId="0" fontId="7" fillId="0" borderId="2" xfId="25" applyFont="1" applyBorder="1" applyAlignment="1">
      <alignment horizontal="left" vertical="center" indent="1"/>
    </xf>
    <xf numFmtId="0" fontId="7" fillId="0" borderId="6" xfId="25" applyFont="1" applyBorder="1" applyAlignment="1">
      <alignment horizontal="left" vertical="center" indent="1"/>
    </xf>
    <xf numFmtId="0" fontId="7" fillId="0" borderId="0" xfId="25" applyFont="1" applyAlignment="1">
      <alignment horizontal="right"/>
    </xf>
    <xf numFmtId="178" fontId="7" fillId="0" borderId="5" xfId="25" applyNumberFormat="1" applyFont="1" applyBorder="1" applyAlignment="1">
      <alignment horizontal="center" vertical="center"/>
    </xf>
    <xf numFmtId="178" fontId="7" fillId="0" borderId="2" xfId="25" applyNumberFormat="1" applyFont="1" applyBorder="1" applyAlignment="1">
      <alignment horizontal="center" vertical="center"/>
    </xf>
    <xf numFmtId="178" fontId="7" fillId="0" borderId="6" xfId="25" applyNumberFormat="1" applyFont="1" applyBorder="1" applyAlignment="1">
      <alignment horizontal="center" vertical="center"/>
    </xf>
    <xf numFmtId="0" fontId="4" fillId="0" borderId="0" xfId="25" applyFont="1" applyAlignment="1">
      <alignment horizontal="center"/>
    </xf>
    <xf numFmtId="0" fontId="1" fillId="0" borderId="0" xfId="25" applyFont="1" applyAlignment="1">
      <alignment horizontal="left" wrapText="1"/>
    </xf>
    <xf numFmtId="0" fontId="1" fillId="0" borderId="47" xfId="44" applyNumberFormat="1" applyFill="1" applyBorder="1" applyAlignment="1">
      <alignment horizontal="center" vertical="center"/>
    </xf>
    <xf numFmtId="0" fontId="1" fillId="0" borderId="77" xfId="44" applyNumberFormat="1" applyFill="1" applyBorder="1" applyAlignment="1">
      <alignment horizontal="center" vertical="center"/>
    </xf>
    <xf numFmtId="0" fontId="98" fillId="0" borderId="61" xfId="44" applyFont="1" applyFill="1" applyBorder="1" applyAlignment="1">
      <alignment horizontal="center" vertical="center" wrapText="1"/>
    </xf>
    <xf numFmtId="0" fontId="98" fillId="0" borderId="129" xfId="44" applyFont="1" applyFill="1" applyBorder="1" applyAlignment="1">
      <alignment horizontal="center" vertical="center" wrapText="1"/>
    </xf>
    <xf numFmtId="49" fontId="1" fillId="0" borderId="36" xfId="44" quotePrefix="1" applyNumberFormat="1" applyBorder="1" applyAlignment="1">
      <alignment horizontal="center" vertical="center"/>
    </xf>
    <xf numFmtId="49" fontId="1" fillId="0" borderId="30" xfId="44" quotePrefix="1" applyNumberFormat="1" applyBorder="1" applyAlignment="1">
      <alignment horizontal="center" vertical="center"/>
    </xf>
    <xf numFmtId="0" fontId="1" fillId="0" borderId="4" xfId="44" applyFont="1" applyBorder="1" applyAlignment="1">
      <alignment horizontal="left" vertical="center"/>
    </xf>
    <xf numFmtId="49" fontId="1" fillId="0" borderId="41" xfId="44" quotePrefix="1" applyNumberFormat="1" applyFont="1" applyBorder="1" applyAlignment="1">
      <alignment horizontal="center" vertical="center"/>
    </xf>
    <xf numFmtId="49" fontId="1" fillId="0" borderId="41" xfId="44" applyNumberFormat="1" applyFont="1" applyBorder="1" applyAlignment="1">
      <alignment horizontal="center" vertical="center"/>
    </xf>
    <xf numFmtId="188" fontId="1" fillId="0" borderId="37" xfId="44" quotePrefix="1" applyNumberFormat="1" applyFont="1" applyFill="1" applyBorder="1" applyAlignment="1">
      <alignment horizontal="left" vertical="center" shrinkToFit="1"/>
    </xf>
    <xf numFmtId="188" fontId="1" fillId="0" borderId="50" xfId="44" applyNumberFormat="1" applyFont="1" applyFill="1" applyBorder="1" applyAlignment="1">
      <alignment horizontal="left" vertical="center" shrinkToFit="1"/>
    </xf>
    <xf numFmtId="0" fontId="132" fillId="0" borderId="4" xfId="44" applyFont="1" applyBorder="1" applyAlignment="1">
      <alignment horizontal="center" vertical="center"/>
    </xf>
    <xf numFmtId="188" fontId="132" fillId="0" borderId="37" xfId="44" quotePrefix="1" applyNumberFormat="1" applyFont="1" applyFill="1" applyBorder="1" applyAlignment="1">
      <alignment horizontal="left" vertical="center" shrinkToFit="1"/>
    </xf>
    <xf numFmtId="188" fontId="132" fillId="0" borderId="50" xfId="44" applyNumberFormat="1" applyFont="1" applyFill="1" applyBorder="1" applyAlignment="1">
      <alignment horizontal="left" vertical="center" shrinkToFit="1"/>
    </xf>
    <xf numFmtId="0" fontId="1" fillId="0" borderId="4" xfId="44" applyFont="1" applyBorder="1" applyAlignment="1">
      <alignment horizontal="center" vertical="center"/>
    </xf>
    <xf numFmtId="0" fontId="1" fillId="0" borderId="26" xfId="44" applyFont="1" applyBorder="1" applyAlignment="1">
      <alignment horizontal="center" vertical="center"/>
    </xf>
    <xf numFmtId="0" fontId="132" fillId="0" borderId="4" xfId="44" applyFont="1" applyBorder="1" applyAlignment="1">
      <alignment horizontal="left" vertical="center"/>
    </xf>
    <xf numFmtId="0" fontId="1" fillId="0" borderId="4" xfId="44" applyFont="1" applyBorder="1" applyAlignment="1">
      <alignment horizontal="left" vertical="center" wrapText="1"/>
    </xf>
    <xf numFmtId="0" fontId="1" fillId="0" borderId="128" xfId="44" applyFont="1" applyBorder="1" applyAlignment="1">
      <alignment horizontal="center" vertical="center"/>
    </xf>
    <xf numFmtId="0" fontId="132" fillId="0" borderId="4" xfId="44" applyFont="1" applyBorder="1" applyAlignment="1">
      <alignment horizontal="left" vertical="center" wrapText="1"/>
    </xf>
    <xf numFmtId="0" fontId="1" fillId="0" borderId="127" xfId="44" applyBorder="1" applyAlignment="1">
      <alignment horizontal="left" vertical="center"/>
    </xf>
    <xf numFmtId="49" fontId="1" fillId="0" borderId="41" xfId="44" applyNumberFormat="1" applyBorder="1" applyAlignment="1">
      <alignment horizontal="center" vertical="center"/>
    </xf>
    <xf numFmtId="49" fontId="1" fillId="0" borderId="43" xfId="44" applyNumberFormat="1" applyBorder="1" applyAlignment="1">
      <alignment horizontal="center" vertical="center"/>
    </xf>
    <xf numFmtId="0" fontId="1" fillId="0" borderId="4" xfId="44" applyBorder="1" applyAlignment="1">
      <alignment horizontal="center" vertical="center"/>
    </xf>
    <xf numFmtId="0" fontId="1" fillId="0" borderId="44" xfId="44" applyBorder="1" applyAlignment="1">
      <alignment horizontal="center" vertical="center"/>
    </xf>
    <xf numFmtId="0" fontId="1" fillId="0" borderId="4" xfId="44" applyBorder="1" applyAlignment="1">
      <alignment horizontal="left" vertical="center"/>
    </xf>
    <xf numFmtId="0" fontId="1" fillId="0" borderId="44" xfId="44" applyBorder="1" applyAlignment="1">
      <alignment horizontal="left" vertical="center"/>
    </xf>
    <xf numFmtId="0" fontId="1" fillId="0" borderId="37" xfId="44" applyBorder="1" applyAlignment="1">
      <alignment horizontal="center" vertical="center"/>
    </xf>
    <xf numFmtId="0" fontId="1" fillId="0" borderId="50" xfId="44" applyBorder="1" applyAlignment="1">
      <alignment horizontal="center" vertical="center"/>
    </xf>
    <xf numFmtId="0" fontId="1" fillId="0" borderId="26" xfId="44" applyBorder="1" applyAlignment="1">
      <alignment horizontal="center" vertical="center"/>
    </xf>
    <xf numFmtId="0" fontId="1" fillId="0" borderId="38" xfId="44" applyBorder="1" applyAlignment="1">
      <alignment horizontal="center" vertical="center"/>
    </xf>
    <xf numFmtId="0" fontId="1" fillId="0" borderId="51" xfId="44" applyBorder="1" applyAlignment="1">
      <alignment horizontal="center" vertical="center"/>
    </xf>
    <xf numFmtId="0" fontId="1" fillId="0" borderId="33" xfId="44" applyBorder="1" applyAlignment="1">
      <alignment horizontal="center" vertical="center"/>
    </xf>
    <xf numFmtId="0" fontId="1" fillId="0" borderId="27" xfId="44" applyBorder="1" applyAlignment="1">
      <alignment horizontal="center" vertical="center"/>
    </xf>
    <xf numFmtId="0" fontId="1" fillId="0" borderId="34" xfId="44" applyBorder="1" applyAlignment="1">
      <alignment horizontal="center" vertical="center"/>
    </xf>
    <xf numFmtId="177" fontId="1" fillId="0" borderId="37" xfId="44" applyNumberFormat="1" applyFill="1" applyBorder="1" applyAlignment="1">
      <alignment horizontal="center" vertical="center" shrinkToFit="1"/>
    </xf>
    <xf numFmtId="177" fontId="1" fillId="0" borderId="33" xfId="44" applyNumberFormat="1" applyFill="1" applyBorder="1" applyAlignment="1">
      <alignment horizontal="center" vertical="center" shrinkToFit="1"/>
    </xf>
    <xf numFmtId="0" fontId="1" fillId="0" borderId="4" xfId="44" applyBorder="1" applyAlignment="1">
      <alignment horizontal="left" vertical="center" wrapText="1"/>
    </xf>
    <xf numFmtId="177" fontId="1" fillId="0" borderId="50" xfId="44" applyNumberFormat="1" applyFill="1" applyBorder="1" applyAlignment="1">
      <alignment horizontal="center" vertical="center" shrinkToFit="1"/>
    </xf>
    <xf numFmtId="0" fontId="1" fillId="0" borderId="4" xfId="44" applyFont="1" applyBorder="1" applyAlignment="1">
      <alignment horizontal="right" vertical="center"/>
    </xf>
    <xf numFmtId="38" fontId="1" fillId="0" borderId="4" xfId="16" applyFont="1" applyBorder="1" applyAlignment="1">
      <alignment horizontal="right" vertical="center"/>
    </xf>
    <xf numFmtId="0" fontId="1" fillId="0" borderId="38" xfId="44" applyFont="1" applyBorder="1" applyAlignment="1">
      <alignment horizontal="center" vertical="center"/>
    </xf>
    <xf numFmtId="0" fontId="1" fillId="0" borderId="51" xfId="44" applyFont="1" applyBorder="1" applyAlignment="1">
      <alignment horizontal="center" vertical="center"/>
    </xf>
    <xf numFmtId="49" fontId="1" fillId="0" borderId="41" xfId="44" quotePrefix="1" applyNumberFormat="1" applyBorder="1" applyAlignment="1">
      <alignment horizontal="center" vertical="center"/>
    </xf>
    <xf numFmtId="0" fontId="1" fillId="0" borderId="78" xfId="44" applyFill="1" applyBorder="1" applyAlignment="1">
      <alignment horizontal="center" vertical="center" shrinkToFit="1"/>
    </xf>
    <xf numFmtId="0" fontId="1" fillId="0" borderId="50" xfId="44" applyFill="1" applyBorder="1" applyAlignment="1">
      <alignment horizontal="center" vertical="center" shrinkToFit="1"/>
    </xf>
    <xf numFmtId="0" fontId="1" fillId="0" borderId="78" xfId="44" applyFont="1" applyFill="1" applyBorder="1" applyAlignment="1">
      <alignment horizontal="center" vertical="center" wrapText="1" shrinkToFit="1"/>
    </xf>
    <xf numFmtId="0" fontId="1" fillId="0" borderId="50" xfId="44" applyFont="1" applyFill="1" applyBorder="1" applyAlignment="1">
      <alignment horizontal="center" vertical="center" shrinkToFit="1"/>
    </xf>
    <xf numFmtId="0" fontId="1" fillId="0" borderId="78" xfId="44" applyFont="1" applyFill="1" applyBorder="1" applyAlignment="1">
      <alignment horizontal="center" vertical="center"/>
    </xf>
    <xf numFmtId="0" fontId="1" fillId="0" borderId="50" xfId="44" applyFont="1" applyFill="1" applyBorder="1" applyAlignment="1">
      <alignment horizontal="center" vertical="center"/>
    </xf>
    <xf numFmtId="0" fontId="1" fillId="0" borderId="127" xfId="44" applyFont="1" applyBorder="1" applyAlignment="1">
      <alignment horizontal="left" vertical="center"/>
    </xf>
    <xf numFmtId="0" fontId="98" fillId="0" borderId="26" xfId="44" applyFont="1" applyBorder="1" applyAlignment="1">
      <alignment horizontal="center" vertical="center"/>
    </xf>
    <xf numFmtId="0" fontId="1" fillId="0" borderId="37" xfId="44" applyFont="1" applyBorder="1" applyAlignment="1">
      <alignment horizontal="center" vertical="center"/>
    </xf>
    <xf numFmtId="0" fontId="1" fillId="0" borderId="50" xfId="44" applyFont="1" applyBorder="1" applyAlignment="1">
      <alignment horizontal="center" vertical="center"/>
    </xf>
    <xf numFmtId="0" fontId="1" fillId="0" borderId="38" xfId="44" quotePrefix="1" applyFont="1" applyBorder="1" applyAlignment="1">
      <alignment horizontal="center" vertical="center"/>
    </xf>
    <xf numFmtId="38" fontId="1" fillId="0" borderId="37" xfId="16" applyFont="1" applyBorder="1" applyAlignment="1">
      <alignment horizontal="right" vertical="center"/>
    </xf>
    <xf numFmtId="38" fontId="1" fillId="0" borderId="50" xfId="16" applyFont="1" applyBorder="1" applyAlignment="1">
      <alignment horizontal="right" vertical="center"/>
    </xf>
    <xf numFmtId="0" fontId="98" fillId="0" borderId="37" xfId="44" applyFont="1" applyBorder="1" applyAlignment="1">
      <alignment horizontal="center" vertical="center"/>
    </xf>
    <xf numFmtId="0" fontId="98" fillId="0" borderId="50" xfId="44" applyFont="1" applyBorder="1" applyAlignment="1">
      <alignment horizontal="center" vertical="center"/>
    </xf>
    <xf numFmtId="0" fontId="44" fillId="0" borderId="37" xfId="44" applyFont="1" applyBorder="1" applyAlignment="1">
      <alignment horizontal="center" vertical="center"/>
    </xf>
    <xf numFmtId="0" fontId="44" fillId="0" borderId="50" xfId="44" applyFont="1" applyBorder="1" applyAlignment="1">
      <alignment horizontal="center" vertical="center"/>
    </xf>
    <xf numFmtId="0" fontId="1" fillId="0" borderId="81" xfId="44" applyFont="1" applyFill="1" applyBorder="1" applyAlignment="1">
      <alignment horizontal="center" vertical="center" wrapText="1"/>
    </xf>
    <xf numFmtId="0" fontId="1" fillId="0" borderId="51" xfId="44" applyFont="1" applyFill="1" applyBorder="1" applyAlignment="1">
      <alignment horizontal="center" vertical="center"/>
    </xf>
    <xf numFmtId="0" fontId="1" fillId="0" borderId="78" xfId="44" applyFont="1" applyFill="1" applyBorder="1" applyAlignment="1">
      <alignment horizontal="center" vertical="center" wrapText="1"/>
    </xf>
    <xf numFmtId="0" fontId="1" fillId="0" borderId="50" xfId="44" applyFont="1" applyFill="1" applyBorder="1" applyAlignment="1">
      <alignment horizontal="center" vertical="center" wrapText="1"/>
    </xf>
    <xf numFmtId="0" fontId="98" fillId="0" borderId="78" xfId="44" applyFont="1" applyFill="1" applyBorder="1" applyAlignment="1">
      <alignment horizontal="center" vertical="center" wrapText="1"/>
    </xf>
    <xf numFmtId="0" fontId="98" fillId="0" borderId="50" xfId="44" applyFont="1" applyFill="1" applyBorder="1" applyAlignment="1">
      <alignment horizontal="center" vertical="center" wrapText="1"/>
    </xf>
    <xf numFmtId="0" fontId="1" fillId="0" borderId="55" xfId="44" applyBorder="1" applyAlignment="1">
      <alignment horizontal="right"/>
    </xf>
    <xf numFmtId="0" fontId="44" fillId="0" borderId="78" xfId="44" applyFont="1" applyFill="1" applyBorder="1" applyAlignment="1">
      <alignment horizontal="center" vertical="center" wrapText="1"/>
    </xf>
    <xf numFmtId="0" fontId="44" fillId="0" borderId="50" xfId="44" applyFont="1" applyFill="1" applyBorder="1" applyAlignment="1">
      <alignment horizontal="center" vertical="center" wrapText="1"/>
    </xf>
    <xf numFmtId="0" fontId="5" fillId="0" borderId="78" xfId="44" applyFont="1" applyFill="1" applyBorder="1" applyAlignment="1">
      <alignment horizontal="center" vertical="center" wrapText="1"/>
    </xf>
    <xf numFmtId="0" fontId="5" fillId="0" borderId="50" xfId="44" applyFont="1" applyFill="1" applyBorder="1" applyAlignment="1">
      <alignment horizontal="center" vertical="center" wrapText="1"/>
    </xf>
    <xf numFmtId="0" fontId="1" fillId="0" borderId="79" xfId="44" applyFont="1" applyFill="1" applyBorder="1" applyAlignment="1">
      <alignment horizontal="center" vertical="center"/>
    </xf>
    <xf numFmtId="0" fontId="1" fillId="0" borderId="80" xfId="44" applyFont="1" applyFill="1" applyBorder="1" applyAlignment="1">
      <alignment horizontal="center" vertical="center"/>
    </xf>
    <xf numFmtId="0" fontId="1" fillId="0" borderId="22" xfId="44" applyFont="1" applyFill="1" applyBorder="1" applyAlignment="1">
      <alignment horizontal="center" vertical="center"/>
    </xf>
    <xf numFmtId="0" fontId="1" fillId="0" borderId="24" xfId="44" applyFont="1" applyFill="1" applyBorder="1" applyAlignment="1">
      <alignment horizontal="center" vertical="center"/>
    </xf>
    <xf numFmtId="0" fontId="5" fillId="0" borderId="59" xfId="44" applyFont="1" applyFill="1" applyBorder="1" applyAlignment="1">
      <alignment horizontal="center" vertical="center" wrapText="1"/>
    </xf>
    <xf numFmtId="0" fontId="5" fillId="0" borderId="76" xfId="44" applyFont="1" applyFill="1" applyBorder="1" applyAlignment="1">
      <alignment horizontal="center" vertical="center" wrapText="1"/>
    </xf>
    <xf numFmtId="49" fontId="1" fillId="0" borderId="77" xfId="44" quotePrefix="1" applyNumberFormat="1" applyBorder="1" applyAlignment="1">
      <alignment horizontal="center" vertical="center"/>
    </xf>
    <xf numFmtId="0" fontId="15" fillId="5" borderId="0" xfId="0" applyFont="1" applyFill="1" applyAlignment="1">
      <alignment horizontal="center" vertical="top"/>
    </xf>
    <xf numFmtId="0" fontId="16" fillId="5" borderId="0" xfId="0" applyFont="1" applyFill="1" applyAlignment="1">
      <alignment horizontal="center" vertical="top"/>
    </xf>
    <xf numFmtId="0" fontId="71" fillId="5" borderId="0" xfId="0" applyFont="1" applyFill="1" applyAlignment="1">
      <alignment horizontal="left" vertical="center"/>
    </xf>
    <xf numFmtId="0" fontId="14" fillId="5" borderId="9" xfId="0" applyFont="1" applyFill="1" applyBorder="1" applyAlignment="1">
      <alignment horizontal="distributed" vertical="center"/>
    </xf>
    <xf numFmtId="0" fontId="14" fillId="5" borderId="0" xfId="0" applyFont="1" applyFill="1" applyAlignment="1">
      <alignment horizontal="distributed" vertical="center"/>
    </xf>
    <xf numFmtId="0" fontId="14" fillId="5" borderId="23" xfId="0" applyFont="1" applyFill="1" applyBorder="1" applyAlignment="1">
      <alignment horizontal="distributed" vertical="center"/>
    </xf>
    <xf numFmtId="0" fontId="14" fillId="5" borderId="8" xfId="0" applyFont="1" applyFill="1" applyBorder="1" applyAlignment="1">
      <alignment horizontal="left" vertical="center"/>
    </xf>
    <xf numFmtId="0" fontId="14" fillId="5" borderId="9" xfId="0" applyFont="1" applyFill="1" applyBorder="1" applyAlignment="1">
      <alignment horizontal="left" vertical="center"/>
    </xf>
    <xf numFmtId="0" fontId="14" fillId="5" borderId="28" xfId="0" applyFont="1" applyFill="1" applyBorder="1" applyAlignment="1">
      <alignment horizontal="left" vertical="center"/>
    </xf>
    <xf numFmtId="0" fontId="14" fillId="5" borderId="11" xfId="0" applyFont="1" applyFill="1" applyBorder="1" applyAlignment="1">
      <alignment horizontal="left" vertical="center"/>
    </xf>
    <xf numFmtId="0" fontId="14" fillId="5" borderId="0" xfId="0" applyFont="1" applyFill="1" applyBorder="1" applyAlignment="1">
      <alignment horizontal="left" vertical="center"/>
    </xf>
    <xf numFmtId="0" fontId="14" fillId="5" borderId="10" xfId="0" applyFont="1" applyFill="1" applyBorder="1" applyAlignment="1">
      <alignment horizontal="left" vertical="center"/>
    </xf>
    <xf numFmtId="0" fontId="14" fillId="5" borderId="22" xfId="0" applyFont="1" applyFill="1" applyBorder="1" applyAlignment="1">
      <alignment horizontal="left" vertical="center"/>
    </xf>
    <xf numFmtId="0" fontId="14" fillId="5" borderId="23" xfId="0" applyFont="1" applyFill="1" applyBorder="1" applyAlignment="1">
      <alignment horizontal="left" vertical="center"/>
    </xf>
    <xf numFmtId="0" fontId="14" fillId="5" borderId="24" xfId="0" applyFont="1" applyFill="1" applyBorder="1" applyAlignment="1">
      <alignment horizontal="left" vertical="center"/>
    </xf>
    <xf numFmtId="0" fontId="14" fillId="5" borderId="23" xfId="0" applyFont="1" applyFill="1" applyBorder="1" applyAlignment="1">
      <alignment vertical="center"/>
    </xf>
    <xf numFmtId="0" fontId="14" fillId="5" borderId="8" xfId="0" applyFont="1" applyFill="1" applyBorder="1" applyAlignment="1"/>
    <xf numFmtId="0" fontId="14" fillId="5" borderId="9" xfId="0" applyFont="1" applyFill="1" applyBorder="1" applyAlignment="1"/>
    <xf numFmtId="0" fontId="14" fillId="5" borderId="28" xfId="0" applyFont="1" applyFill="1" applyBorder="1" applyAlignment="1"/>
    <xf numFmtId="0" fontId="14" fillId="5" borderId="11" xfId="0" applyFont="1" applyFill="1" applyBorder="1" applyAlignment="1"/>
    <xf numFmtId="0" fontId="14" fillId="5" borderId="0" xfId="0" applyFont="1" applyFill="1" applyAlignment="1"/>
    <xf numFmtId="0" fontId="14" fillId="5" borderId="10" xfId="0" applyFont="1" applyFill="1" applyBorder="1" applyAlignment="1"/>
    <xf numFmtId="0" fontId="14" fillId="5" borderId="22" xfId="0" applyFont="1" applyFill="1" applyBorder="1" applyAlignment="1"/>
    <xf numFmtId="0" fontId="14" fillId="5" borderId="23" xfId="0" applyFont="1" applyFill="1" applyBorder="1" applyAlignment="1"/>
    <xf numFmtId="0" fontId="14" fillId="5" borderId="24" xfId="0" applyFont="1" applyFill="1" applyBorder="1" applyAlignment="1"/>
    <xf numFmtId="0" fontId="14" fillId="5" borderId="8" xfId="0" applyFont="1" applyFill="1" applyBorder="1" applyAlignment="1">
      <alignment horizontal="right" vertical="center"/>
    </xf>
    <xf numFmtId="0" fontId="14" fillId="5" borderId="9" xfId="0" applyFont="1" applyFill="1" applyBorder="1" applyAlignment="1">
      <alignment horizontal="right" vertical="center"/>
    </xf>
    <xf numFmtId="0" fontId="14" fillId="5" borderId="28" xfId="0" applyFont="1" applyFill="1" applyBorder="1" applyAlignment="1">
      <alignment horizontal="right" vertical="center"/>
    </xf>
    <xf numFmtId="0" fontId="14" fillId="5" borderId="22" xfId="0" applyFont="1" applyFill="1" applyBorder="1" applyAlignment="1">
      <alignment horizontal="right" vertical="center"/>
    </xf>
    <xf numFmtId="0" fontId="14" fillId="5" borderId="23" xfId="0" applyFont="1" applyFill="1" applyBorder="1" applyAlignment="1">
      <alignment horizontal="right" vertical="center"/>
    </xf>
    <xf numFmtId="0" fontId="14" fillId="5" borderId="24" xfId="0" applyFont="1" applyFill="1" applyBorder="1" applyAlignment="1">
      <alignment horizontal="right" vertical="center"/>
    </xf>
    <xf numFmtId="0" fontId="124" fillId="5" borderId="8" xfId="0" applyFont="1" applyFill="1" applyBorder="1" applyAlignment="1">
      <alignment horizontal="center" vertical="center"/>
    </xf>
    <xf numFmtId="0" fontId="124" fillId="5" borderId="9" xfId="0" applyFont="1" applyFill="1" applyBorder="1" applyAlignment="1">
      <alignment horizontal="center" vertical="center"/>
    </xf>
    <xf numFmtId="0" fontId="124" fillId="5" borderId="9" xfId="0" applyFont="1" applyFill="1" applyBorder="1" applyAlignment="1">
      <alignment horizontal="left" vertical="center"/>
    </xf>
    <xf numFmtId="0" fontId="124" fillId="5" borderId="9" xfId="0" applyFont="1" applyFill="1" applyBorder="1" applyAlignment="1">
      <alignment vertical="center"/>
    </xf>
    <xf numFmtId="0" fontId="124" fillId="5" borderId="28" xfId="0" applyFont="1" applyFill="1" applyBorder="1" applyAlignment="1">
      <alignment vertical="center"/>
    </xf>
    <xf numFmtId="0" fontId="124" fillId="5" borderId="23" xfId="0" applyFont="1" applyFill="1" applyBorder="1" applyAlignment="1">
      <alignment vertical="center"/>
    </xf>
    <xf numFmtId="0" fontId="124" fillId="5" borderId="24" xfId="0" applyFont="1" applyFill="1" applyBorder="1" applyAlignment="1">
      <alignment vertical="center"/>
    </xf>
    <xf numFmtId="0" fontId="14" fillId="5" borderId="9" xfId="0" applyFont="1" applyFill="1" applyBorder="1" applyAlignment="1">
      <alignment vertical="center"/>
    </xf>
    <xf numFmtId="0" fontId="14" fillId="5" borderId="28" xfId="0" applyFont="1" applyFill="1" applyBorder="1" applyAlignment="1">
      <alignment vertical="center"/>
    </xf>
    <xf numFmtId="0" fontId="14" fillId="5" borderId="22" xfId="0" applyFont="1" applyFill="1" applyBorder="1" applyAlignment="1">
      <alignment vertical="center"/>
    </xf>
    <xf numFmtId="0" fontId="14" fillId="5" borderId="24" xfId="0" applyFont="1" applyFill="1" applyBorder="1" applyAlignment="1">
      <alignment vertical="center"/>
    </xf>
    <xf numFmtId="0" fontId="124" fillId="5" borderId="22" xfId="0" applyFont="1" applyFill="1" applyBorder="1" applyAlignment="1">
      <alignment horizontal="center" vertical="center"/>
    </xf>
    <xf numFmtId="0" fontId="124" fillId="5" borderId="23" xfId="0" applyFont="1" applyFill="1" applyBorder="1" applyAlignment="1">
      <alignment horizontal="center" vertical="center"/>
    </xf>
    <xf numFmtId="0" fontId="84" fillId="5" borderId="0" xfId="0" applyFont="1" applyFill="1" applyAlignment="1">
      <alignment horizontal="distributed" vertical="center"/>
    </xf>
    <xf numFmtId="0" fontId="14" fillId="5" borderId="9" xfId="0" applyFont="1" applyFill="1" applyBorder="1" applyAlignment="1">
      <alignment horizontal="distributed" vertical="center" wrapText="1"/>
    </xf>
    <xf numFmtId="0" fontId="14" fillId="5" borderId="0" xfId="0" applyFont="1" applyFill="1" applyAlignment="1">
      <alignment horizontal="distributed" vertical="center" wrapText="1"/>
    </xf>
    <xf numFmtId="0" fontId="14" fillId="5" borderId="23" xfId="0" applyFont="1" applyFill="1" applyBorder="1" applyAlignment="1">
      <alignment horizontal="distributed" vertical="center" wrapText="1"/>
    </xf>
    <xf numFmtId="0" fontId="14" fillId="5" borderId="8" xfId="0" applyFont="1" applyFill="1" applyBorder="1" applyAlignment="1">
      <alignment horizontal="left" vertical="top"/>
    </xf>
    <xf numFmtId="0" fontId="14" fillId="5" borderId="9" xfId="0" applyFont="1" applyFill="1" applyBorder="1" applyAlignment="1">
      <alignment horizontal="left" vertical="top"/>
    </xf>
    <xf numFmtId="0" fontId="14" fillId="5" borderId="28" xfId="0" applyFont="1" applyFill="1" applyBorder="1" applyAlignment="1">
      <alignment horizontal="left" vertical="top"/>
    </xf>
    <xf numFmtId="0" fontId="14" fillId="5" borderId="11" xfId="0" applyFont="1" applyFill="1" applyBorder="1" applyAlignment="1">
      <alignment horizontal="left" vertical="top"/>
    </xf>
    <xf numFmtId="0" fontId="14" fillId="5" borderId="0" xfId="0" applyFont="1" applyFill="1" applyBorder="1" applyAlignment="1">
      <alignment horizontal="left" vertical="top"/>
    </xf>
    <xf numFmtId="0" fontId="14" fillId="5" borderId="10" xfId="0" applyFont="1" applyFill="1" applyBorder="1" applyAlignment="1">
      <alignment horizontal="left" vertical="top"/>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28"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14" fillId="5" borderId="24" xfId="0" applyFont="1" applyFill="1" applyBorder="1" applyAlignment="1">
      <alignment horizontal="center" vertical="center"/>
    </xf>
    <xf numFmtId="0" fontId="84" fillId="5" borderId="9" xfId="0" applyFont="1" applyFill="1" applyBorder="1" applyAlignment="1">
      <alignment horizontal="distributed" vertical="center" wrapText="1"/>
    </xf>
    <xf numFmtId="0" fontId="84" fillId="5" borderId="0" xfId="0" applyFont="1" applyFill="1" applyAlignment="1">
      <alignment horizontal="distributed" vertical="center" wrapText="1"/>
    </xf>
    <xf numFmtId="0" fontId="84" fillId="5" borderId="23" xfId="0" applyFont="1" applyFill="1" applyBorder="1" applyAlignment="1">
      <alignment horizontal="distributed" vertical="center" wrapText="1"/>
    </xf>
    <xf numFmtId="0" fontId="14" fillId="5" borderId="11" xfId="0" applyFont="1" applyFill="1" applyBorder="1" applyAlignment="1">
      <alignment horizontal="right" vertical="center"/>
    </xf>
    <xf numFmtId="0" fontId="14" fillId="5" borderId="0" xfId="0" applyFont="1" applyFill="1" applyAlignment="1">
      <alignment horizontal="right" vertical="center"/>
    </xf>
    <xf numFmtId="0" fontId="14" fillId="5" borderId="10" xfId="0" applyFont="1" applyFill="1" applyBorder="1" applyAlignment="1">
      <alignment horizontal="right" vertical="center"/>
    </xf>
    <xf numFmtId="0" fontId="14" fillId="5" borderId="8" xfId="0" applyFont="1" applyFill="1" applyBorder="1" applyAlignment="1">
      <alignment vertical="center"/>
    </xf>
    <xf numFmtId="0" fontId="14" fillId="5" borderId="11" xfId="0" applyFont="1" applyFill="1" applyBorder="1" applyAlignment="1">
      <alignment vertical="center"/>
    </xf>
    <xf numFmtId="0" fontId="14" fillId="5" borderId="0" xfId="0" applyFont="1" applyFill="1" applyAlignment="1">
      <alignment vertical="center"/>
    </xf>
    <xf numFmtId="0" fontId="14" fillId="5" borderId="10" xfId="0" applyFont="1" applyFill="1" applyBorder="1" applyAlignment="1">
      <alignment vertical="center"/>
    </xf>
    <xf numFmtId="0" fontId="84" fillId="5" borderId="8" xfId="0" applyFont="1" applyFill="1" applyBorder="1" applyAlignment="1">
      <alignment horizontal="center" vertical="center" wrapText="1"/>
    </xf>
    <xf numFmtId="0" fontId="84" fillId="5" borderId="9" xfId="0" applyFont="1" applyFill="1" applyBorder="1" applyAlignment="1">
      <alignment horizontal="center" vertical="center" wrapText="1"/>
    </xf>
    <xf numFmtId="0" fontId="84" fillId="5" borderId="11" xfId="0" applyFont="1" applyFill="1" applyBorder="1" applyAlignment="1">
      <alignment horizontal="center" vertical="center" wrapText="1"/>
    </xf>
    <xf numFmtId="0" fontId="84" fillId="5" borderId="0" xfId="0" applyFont="1" applyFill="1" applyAlignment="1">
      <alignment horizontal="center" vertical="center" wrapText="1"/>
    </xf>
    <xf numFmtId="0" fontId="84" fillId="5" borderId="22" xfId="0" applyFont="1" applyFill="1" applyBorder="1" applyAlignment="1">
      <alignment horizontal="center" vertical="center" wrapText="1"/>
    </xf>
    <xf numFmtId="0" fontId="84" fillId="5" borderId="23"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124" fillId="5" borderId="9" xfId="0" applyFont="1" applyFill="1" applyBorder="1" applyAlignment="1">
      <alignment horizontal="center" vertical="center" wrapText="1"/>
    </xf>
    <xf numFmtId="0" fontId="124" fillId="5" borderId="23" xfId="0" applyFont="1" applyFill="1" applyBorder="1" applyAlignment="1">
      <alignment horizontal="center" vertical="center" wrapText="1"/>
    </xf>
    <xf numFmtId="0" fontId="124" fillId="5" borderId="4" xfId="0" applyFont="1" applyFill="1" applyBorder="1" applyAlignment="1">
      <alignment horizontal="center" vertical="center" wrapText="1"/>
    </xf>
    <xf numFmtId="0" fontId="124" fillId="5" borderId="28" xfId="0" applyFont="1" applyFill="1" applyBorder="1" applyAlignment="1">
      <alignment horizontal="center" vertical="center" wrapText="1"/>
    </xf>
    <xf numFmtId="0" fontId="124" fillId="5" borderId="24"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0" fillId="0" borderId="9" xfId="0" applyBorder="1" applyAlignment="1">
      <alignment vertical="center"/>
    </xf>
    <xf numFmtId="0" fontId="0" fillId="0" borderId="28" xfId="0" applyBorder="1" applyAlignment="1">
      <alignment vertical="center"/>
    </xf>
    <xf numFmtId="0" fontId="0" fillId="0" borderId="11" xfId="0" applyBorder="1" applyAlignment="1">
      <alignment vertical="center"/>
    </xf>
    <xf numFmtId="0" fontId="0" fillId="0" borderId="0" xfId="0" applyAlignment="1">
      <alignment vertical="center"/>
    </xf>
    <xf numFmtId="0" fontId="0" fillId="0" borderId="10"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84" fillId="5" borderId="9" xfId="0" applyFont="1" applyFill="1" applyBorder="1" applyAlignment="1">
      <alignment horizontal="center" vertical="center"/>
    </xf>
    <xf numFmtId="0" fontId="84" fillId="5" borderId="28" xfId="0" applyFont="1" applyFill="1" applyBorder="1" applyAlignment="1">
      <alignment horizontal="center" vertical="center"/>
    </xf>
    <xf numFmtId="0" fontId="84" fillId="5" borderId="23" xfId="0" applyFont="1" applyFill="1" applyBorder="1" applyAlignment="1">
      <alignment horizontal="center" vertical="center"/>
    </xf>
    <xf numFmtId="0" fontId="84" fillId="5" borderId="24" xfId="0" applyFont="1" applyFill="1" applyBorder="1" applyAlignment="1">
      <alignment horizontal="center" vertical="center"/>
    </xf>
    <xf numFmtId="0" fontId="14" fillId="5" borderId="8" xfId="0" applyFont="1" applyFill="1" applyBorder="1" applyAlignment="1">
      <alignment horizontal="center" vertical="center" justifyLastLine="1"/>
    </xf>
    <xf numFmtId="0" fontId="14" fillId="5" borderId="9" xfId="0" applyFont="1" applyFill="1" applyBorder="1" applyAlignment="1">
      <alignment horizontal="center" vertical="center" justifyLastLine="1"/>
    </xf>
    <xf numFmtId="0" fontId="14" fillId="5" borderId="28" xfId="0" applyFont="1" applyFill="1" applyBorder="1" applyAlignment="1">
      <alignment horizontal="center" vertical="center" justifyLastLine="1"/>
    </xf>
    <xf numFmtId="0" fontId="14" fillId="5" borderId="11" xfId="0" applyFont="1" applyFill="1" applyBorder="1" applyAlignment="1">
      <alignment horizontal="center" vertical="center" justifyLastLine="1"/>
    </xf>
    <xf numFmtId="0" fontId="14" fillId="5" borderId="0" xfId="0" applyFont="1" applyFill="1" applyBorder="1" applyAlignment="1">
      <alignment horizontal="center" vertical="center" justifyLastLine="1"/>
    </xf>
    <xf numFmtId="0" fontId="14" fillId="5" borderId="10" xfId="0" applyFont="1" applyFill="1" applyBorder="1" applyAlignment="1">
      <alignment horizontal="center" vertical="center" justifyLastLine="1"/>
    </xf>
    <xf numFmtId="0" fontId="14" fillId="5" borderId="11" xfId="0" applyFont="1" applyFill="1" applyBorder="1" applyAlignment="1">
      <alignment horizontal="center" vertical="center"/>
    </xf>
    <xf numFmtId="0" fontId="14" fillId="5" borderId="0" xfId="0" applyFont="1" applyFill="1" applyBorder="1" applyAlignment="1">
      <alignment horizontal="center" vertical="center"/>
    </xf>
    <xf numFmtId="0" fontId="14" fillId="5" borderId="10" xfId="0" applyFont="1" applyFill="1" applyBorder="1" applyAlignment="1">
      <alignment horizontal="center" vertical="center"/>
    </xf>
    <xf numFmtId="0" fontId="84" fillId="5" borderId="8" xfId="0" applyFont="1" applyFill="1" applyBorder="1" applyAlignment="1">
      <alignment horizontal="left" vertical="center" wrapText="1"/>
    </xf>
    <xf numFmtId="0" fontId="84" fillId="5" borderId="9" xfId="0" applyFont="1" applyFill="1" applyBorder="1" applyAlignment="1">
      <alignment horizontal="left" vertical="center" wrapText="1"/>
    </xf>
    <xf numFmtId="0" fontId="84" fillId="5" borderId="28" xfId="0" applyFont="1" applyFill="1" applyBorder="1" applyAlignment="1">
      <alignment horizontal="left" vertical="center" wrapText="1"/>
    </xf>
    <xf numFmtId="0" fontId="84" fillId="5" borderId="11" xfId="0" applyFont="1" applyFill="1" applyBorder="1" applyAlignment="1">
      <alignment horizontal="left" vertical="center" wrapText="1"/>
    </xf>
    <xf numFmtId="0" fontId="84" fillId="5" borderId="0" xfId="0" applyFont="1" applyFill="1" applyBorder="1" applyAlignment="1">
      <alignment horizontal="left" vertical="center" wrapText="1"/>
    </xf>
    <xf numFmtId="0" fontId="84" fillId="5" borderId="10" xfId="0" applyFont="1" applyFill="1" applyBorder="1" applyAlignment="1">
      <alignment horizontal="left" vertical="center" wrapText="1"/>
    </xf>
    <xf numFmtId="0" fontId="14" fillId="5" borderId="4" xfId="0" applyFont="1" applyFill="1" applyBorder="1" applyAlignment="1">
      <alignment horizontal="center" vertical="center"/>
    </xf>
    <xf numFmtId="0" fontId="14" fillId="0" borderId="4" xfId="0" applyFont="1" applyBorder="1" applyAlignment="1">
      <alignment horizontal="center" vertical="center"/>
    </xf>
    <xf numFmtId="0" fontId="125" fillId="5" borderId="9" xfId="0" applyFont="1" applyFill="1" applyBorder="1" applyAlignment="1">
      <alignment horizontal="distributed" vertical="center" wrapText="1"/>
    </xf>
    <xf numFmtId="0" fontId="125" fillId="5" borderId="23" xfId="0" applyFont="1" applyFill="1" applyBorder="1" applyAlignment="1">
      <alignment horizontal="distributed" vertical="center" wrapText="1"/>
    </xf>
    <xf numFmtId="0" fontId="124" fillId="5" borderId="9" xfId="0" applyFont="1" applyFill="1" applyBorder="1" applyAlignment="1">
      <alignment horizontal="distributed" vertical="center" wrapText="1"/>
    </xf>
    <xf numFmtId="0" fontId="124" fillId="5" borderId="23" xfId="0" applyFont="1" applyFill="1" applyBorder="1" applyAlignment="1">
      <alignment horizontal="distributed" vertical="center" wrapText="1"/>
    </xf>
    <xf numFmtId="0" fontId="84" fillId="5" borderId="28" xfId="0" applyFont="1" applyFill="1" applyBorder="1" applyAlignment="1">
      <alignment horizontal="center" vertical="center" wrapText="1"/>
    </xf>
    <xf numFmtId="0" fontId="84" fillId="5" borderId="0" xfId="0" applyFont="1" applyFill="1" applyBorder="1" applyAlignment="1">
      <alignment horizontal="center" vertical="center" wrapText="1"/>
    </xf>
    <xf numFmtId="0" fontId="84" fillId="5" borderId="10" xfId="0" applyFont="1" applyFill="1" applyBorder="1" applyAlignment="1">
      <alignment horizontal="center" vertical="center" wrapText="1"/>
    </xf>
    <xf numFmtId="0" fontId="14" fillId="5" borderId="22" xfId="0" applyFont="1" applyFill="1" applyBorder="1" applyAlignment="1">
      <alignment horizontal="center" vertical="center" justifyLastLine="1"/>
    </xf>
    <xf numFmtId="0" fontId="14" fillId="5" borderId="23" xfId="0" applyFont="1" applyFill="1" applyBorder="1" applyAlignment="1">
      <alignment horizontal="center" vertical="center" justifyLastLine="1"/>
    </xf>
    <xf numFmtId="0" fontId="14" fillId="5" borderId="24" xfId="0" applyFont="1" applyFill="1" applyBorder="1" applyAlignment="1">
      <alignment horizontal="center" vertical="center" justifyLastLine="1"/>
    </xf>
    <xf numFmtId="0" fontId="126" fillId="5" borderId="9" xfId="0" applyFont="1" applyFill="1" applyBorder="1" applyAlignment="1">
      <alignment horizontal="distributed" vertical="center" wrapText="1"/>
    </xf>
    <xf numFmtId="0" fontId="126" fillId="5" borderId="23" xfId="0" applyFont="1" applyFill="1" applyBorder="1" applyAlignment="1">
      <alignment horizontal="distributed" vertical="center" wrapText="1"/>
    </xf>
    <xf numFmtId="0" fontId="124" fillId="5" borderId="8" xfId="0" applyFont="1" applyFill="1" applyBorder="1" applyAlignment="1">
      <alignment vertical="center" wrapText="1"/>
    </xf>
    <xf numFmtId="0" fontId="124" fillId="5" borderId="9" xfId="0" applyFont="1" applyFill="1" applyBorder="1" applyAlignment="1">
      <alignment vertical="center" wrapText="1"/>
    </xf>
    <xf numFmtId="0" fontId="124" fillId="5" borderId="28" xfId="0" applyFont="1" applyFill="1" applyBorder="1" applyAlignment="1">
      <alignment vertical="center" wrapText="1"/>
    </xf>
    <xf numFmtId="0" fontId="124" fillId="5" borderId="22" xfId="0" applyFont="1" applyFill="1" applyBorder="1" applyAlignment="1">
      <alignment vertical="center" wrapText="1"/>
    </xf>
    <xf numFmtId="0" fontId="124" fillId="5" borderId="23" xfId="0" applyFont="1" applyFill="1" applyBorder="1" applyAlignment="1">
      <alignment vertical="center" wrapText="1"/>
    </xf>
    <xf numFmtId="0" fontId="124" fillId="5" borderId="24" xfId="0" applyFont="1" applyFill="1" applyBorder="1" applyAlignment="1">
      <alignment vertical="center" wrapText="1"/>
    </xf>
    <xf numFmtId="0" fontId="125" fillId="5" borderId="9" xfId="0" applyFont="1" applyFill="1" applyBorder="1" applyAlignment="1">
      <alignment horizontal="distributed" vertical="center"/>
    </xf>
    <xf numFmtId="0" fontId="125" fillId="5" borderId="23" xfId="0" applyFont="1" applyFill="1" applyBorder="1" applyAlignment="1">
      <alignment horizontal="distributed" vertical="center"/>
    </xf>
    <xf numFmtId="0" fontId="125" fillId="5" borderId="0" xfId="0" applyFont="1" applyFill="1" applyAlignment="1">
      <alignment horizontal="distributed" vertical="center" wrapText="1"/>
    </xf>
    <xf numFmtId="0" fontId="127" fillId="5" borderId="0" xfId="0" applyFont="1" applyFill="1" applyAlignment="1">
      <alignment horizontal="left" vertical="center"/>
    </xf>
    <xf numFmtId="0" fontId="127" fillId="5" borderId="4" xfId="0" applyFont="1" applyFill="1" applyBorder="1" applyAlignment="1">
      <alignment horizontal="center" vertical="center"/>
    </xf>
    <xf numFmtId="0" fontId="125" fillId="5" borderId="8" xfId="0" applyFont="1" applyFill="1" applyBorder="1" applyAlignment="1">
      <alignment horizontal="distributed" vertical="center"/>
    </xf>
    <xf numFmtId="0" fontId="14" fillId="5" borderId="28" xfId="0" applyFont="1" applyFill="1" applyBorder="1" applyAlignment="1">
      <alignment horizontal="distributed" vertical="center"/>
    </xf>
    <xf numFmtId="0" fontId="14" fillId="5" borderId="22" xfId="0" applyFont="1" applyFill="1" applyBorder="1" applyAlignment="1">
      <alignment horizontal="distributed" vertical="center"/>
    </xf>
    <xf numFmtId="0" fontId="14" fillId="5" borderId="24" xfId="0" applyFont="1" applyFill="1" applyBorder="1" applyAlignment="1">
      <alignment horizontal="distributed" vertical="center"/>
    </xf>
    <xf numFmtId="0" fontId="125" fillId="5" borderId="8" xfId="0" applyFont="1" applyFill="1" applyBorder="1" applyAlignment="1">
      <alignment horizontal="distributed" vertical="center" wrapText="1"/>
    </xf>
    <xf numFmtId="0" fontId="125" fillId="5" borderId="28" xfId="0" applyFont="1" applyFill="1" applyBorder="1" applyAlignment="1">
      <alignment horizontal="distributed" vertical="center" wrapText="1"/>
    </xf>
    <xf numFmtId="0" fontId="125" fillId="5" borderId="22" xfId="0" applyFont="1" applyFill="1" applyBorder="1" applyAlignment="1">
      <alignment horizontal="distributed" vertical="center" wrapText="1"/>
    </xf>
    <xf numFmtId="0" fontId="125" fillId="5" borderId="24" xfId="0" applyFont="1" applyFill="1" applyBorder="1" applyAlignment="1">
      <alignment horizontal="distributed" vertical="center" wrapText="1"/>
    </xf>
    <xf numFmtId="0" fontId="14" fillId="5" borderId="11"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8" xfId="0" applyFont="1" applyFill="1" applyBorder="1" applyAlignment="1">
      <alignment horizontal="distributed" vertical="center" justifyLastLine="1"/>
    </xf>
    <xf numFmtId="0" fontId="14" fillId="5" borderId="9" xfId="0" applyFont="1" applyFill="1" applyBorder="1" applyAlignment="1">
      <alignment horizontal="distributed" vertical="center" justifyLastLine="1"/>
    </xf>
    <xf numFmtId="0" fontId="14" fillId="5" borderId="28" xfId="0" applyFont="1" applyFill="1" applyBorder="1" applyAlignment="1">
      <alignment horizontal="distributed" vertical="center" justifyLastLine="1"/>
    </xf>
    <xf numFmtId="0" fontId="14" fillId="5" borderId="11" xfId="0" applyFont="1" applyFill="1" applyBorder="1" applyAlignment="1">
      <alignment horizontal="distributed" vertical="center" justifyLastLine="1"/>
    </xf>
    <xf numFmtId="0" fontId="14" fillId="5" borderId="0" xfId="0" applyFont="1" applyFill="1" applyBorder="1" applyAlignment="1">
      <alignment horizontal="distributed" vertical="center" justifyLastLine="1"/>
    </xf>
    <xf numFmtId="0" fontId="14" fillId="5" borderId="10" xfId="0" applyFont="1" applyFill="1" applyBorder="1" applyAlignment="1">
      <alignment horizontal="distributed" vertical="center" justifyLastLine="1"/>
    </xf>
    <xf numFmtId="0" fontId="14" fillId="5" borderId="22" xfId="0" applyFont="1" applyFill="1" applyBorder="1" applyAlignment="1">
      <alignment horizontal="distributed" vertical="center" justifyLastLine="1"/>
    </xf>
    <xf numFmtId="0" fontId="14" fillId="5" borderId="23" xfId="0" applyFont="1" applyFill="1" applyBorder="1" applyAlignment="1">
      <alignment horizontal="distributed" vertical="center" justifyLastLine="1"/>
    </xf>
    <xf numFmtId="0" fontId="14" fillId="5" borderId="24" xfId="0" applyFont="1" applyFill="1" applyBorder="1" applyAlignment="1">
      <alignment horizontal="distributed" vertical="center" justifyLastLine="1"/>
    </xf>
    <xf numFmtId="0" fontId="14" fillId="5" borderId="0" xfId="0" applyFont="1" applyFill="1" applyAlignment="1">
      <alignment horizontal="distributed" vertical="center" justifyLastLine="1"/>
    </xf>
    <xf numFmtId="0" fontId="84" fillId="5" borderId="23" xfId="0" applyFont="1" applyFill="1" applyBorder="1" applyAlignment="1">
      <alignment vertical="center"/>
    </xf>
    <xf numFmtId="0" fontId="14" fillId="5" borderId="0" xfId="0" applyFont="1" applyFill="1" applyBorder="1" applyAlignment="1">
      <alignment horizontal="right" vertical="center"/>
    </xf>
    <xf numFmtId="0" fontId="14" fillId="5" borderId="0" xfId="0" applyFont="1" applyFill="1" applyBorder="1" applyAlignment="1">
      <alignment horizontal="distributed" vertical="center"/>
    </xf>
    <xf numFmtId="0" fontId="84" fillId="5" borderId="23" xfId="0" applyFont="1" applyFill="1" applyBorder="1" applyAlignment="1">
      <alignment horizontal="right" vertical="center"/>
    </xf>
    <xf numFmtId="0" fontId="71" fillId="5" borderId="0" xfId="0" applyFont="1" applyFill="1" applyAlignment="1">
      <alignment vertical="center"/>
    </xf>
    <xf numFmtId="0" fontId="71" fillId="5" borderId="23" xfId="0" applyFont="1" applyFill="1" applyBorder="1" applyAlignment="1">
      <alignment vertical="center"/>
    </xf>
    <xf numFmtId="0" fontId="14" fillId="5" borderId="0" xfId="0" applyFont="1" applyFill="1" applyBorder="1" applyAlignment="1">
      <alignment vertical="center"/>
    </xf>
    <xf numFmtId="0" fontId="71" fillId="5" borderId="23" xfId="0" applyFont="1" applyFill="1" applyBorder="1" applyAlignment="1">
      <alignment horizontal="left" vertical="center"/>
    </xf>
    <xf numFmtId="0" fontId="127" fillId="5" borderId="23" xfId="0" applyFont="1" applyFill="1" applyBorder="1" applyAlignment="1">
      <alignment horizontal="right" vertical="center"/>
    </xf>
    <xf numFmtId="0" fontId="106" fillId="0" borderId="8" xfId="0" applyFont="1" applyBorder="1" applyAlignment="1">
      <alignment horizontal="distributed" vertical="center"/>
    </xf>
    <xf numFmtId="0" fontId="106" fillId="0" borderId="9" xfId="0" applyFont="1" applyBorder="1" applyAlignment="1">
      <alignment horizontal="distributed" vertical="center"/>
    </xf>
    <xf numFmtId="0" fontId="106" fillId="0" borderId="28" xfId="0" applyFont="1" applyBorder="1" applyAlignment="1">
      <alignment horizontal="distributed" vertical="center"/>
    </xf>
    <xf numFmtId="0" fontId="106" fillId="0" borderId="5" xfId="0" applyFont="1" applyBorder="1" applyAlignment="1">
      <alignment horizontal="distributed" vertical="center" wrapText="1"/>
    </xf>
    <xf numFmtId="0" fontId="106" fillId="0" borderId="6" xfId="0" applyFont="1" applyBorder="1" applyAlignment="1">
      <alignment horizontal="distributed" vertical="center" wrapText="1"/>
    </xf>
    <xf numFmtId="0" fontId="106" fillId="0" borderId="5" xfId="0" applyFont="1" applyBorder="1" applyAlignment="1">
      <alignment horizontal="distributed" vertical="center"/>
    </xf>
    <xf numFmtId="0" fontId="106" fillId="0" borderId="2" xfId="0" applyFont="1" applyBorder="1" applyAlignment="1">
      <alignment horizontal="distributed" vertical="center"/>
    </xf>
    <xf numFmtId="0" fontId="106" fillId="0" borderId="6" xfId="0" applyFont="1" applyBorder="1" applyAlignment="1">
      <alignment horizontal="distributed" vertical="center"/>
    </xf>
    <xf numFmtId="0" fontId="106" fillId="0" borderId="37" xfId="0" applyFont="1" applyBorder="1" applyAlignment="1">
      <alignment horizontal="center" textRotation="255" wrapText="1"/>
    </xf>
    <xf numFmtId="0" fontId="106" fillId="0" borderId="7" xfId="0" applyFont="1" applyBorder="1" applyAlignment="1">
      <alignment horizontal="center" textRotation="255" wrapText="1"/>
    </xf>
    <xf numFmtId="0" fontId="106" fillId="0" borderId="50" xfId="0" applyFont="1" applyBorder="1" applyAlignment="1">
      <alignment horizontal="center" textRotation="255" wrapText="1"/>
    </xf>
    <xf numFmtId="0" fontId="20" fillId="0" borderId="8" xfId="0" applyFont="1" applyBorder="1" applyAlignment="1">
      <alignment horizontal="center" vertical="center"/>
    </xf>
    <xf numFmtId="0" fontId="20" fillId="0" borderId="28"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8" xfId="0" applyFont="1" applyBorder="1" applyAlignment="1">
      <alignment horizontal="distributed" vertical="center"/>
    </xf>
    <xf numFmtId="0" fontId="20" fillId="0" borderId="28" xfId="0" applyFont="1" applyBorder="1" applyAlignment="1">
      <alignment horizontal="distributed" vertical="center"/>
    </xf>
    <xf numFmtId="0" fontId="20" fillId="0" borderId="5" xfId="0" applyFont="1" applyBorder="1" applyAlignment="1">
      <alignment horizontal="distributed" vertical="center"/>
    </xf>
    <xf numFmtId="0" fontId="20" fillId="0" borderId="6" xfId="0" applyFont="1" applyBorder="1" applyAlignment="1">
      <alignment horizontal="distributed" vertical="center"/>
    </xf>
    <xf numFmtId="0" fontId="128" fillId="0" borderId="0" xfId="0" applyFont="1" applyAlignment="1">
      <alignment horizontal="center" vertical="center"/>
    </xf>
    <xf numFmtId="0" fontId="20" fillId="0" borderId="4" xfId="0" applyFont="1" applyBorder="1" applyAlignment="1">
      <alignment horizontal="center"/>
    </xf>
    <xf numFmtId="0" fontId="106" fillId="0" borderId="8" xfId="0" applyFont="1" applyBorder="1" applyAlignment="1">
      <alignment horizontal="center" vertical="center"/>
    </xf>
    <xf numFmtId="0" fontId="106" fillId="0" borderId="28" xfId="0" applyFont="1" applyBorder="1" applyAlignment="1">
      <alignment horizontal="center" vertical="center"/>
    </xf>
    <xf numFmtId="0" fontId="106" fillId="0" borderId="22" xfId="0" applyFont="1" applyBorder="1" applyAlignment="1">
      <alignment horizontal="center" vertical="center"/>
    </xf>
    <xf numFmtId="0" fontId="106" fillId="0" borderId="24" xfId="0" applyFont="1" applyBorder="1" applyAlignment="1">
      <alignment horizontal="center" vertical="center"/>
    </xf>
    <xf numFmtId="0" fontId="106" fillId="0" borderId="8" xfId="0" applyFont="1" applyBorder="1" applyAlignment="1">
      <alignment horizontal="left" vertical="center" wrapText="1"/>
    </xf>
    <xf numFmtId="0" fontId="106" fillId="0" borderId="9" xfId="0" applyFont="1" applyBorder="1" applyAlignment="1">
      <alignment horizontal="left" vertical="center"/>
    </xf>
    <xf numFmtId="0" fontId="106" fillId="0" borderId="28" xfId="0" applyFont="1" applyBorder="1" applyAlignment="1">
      <alignment horizontal="left" vertical="center"/>
    </xf>
    <xf numFmtId="0" fontId="106" fillId="0" borderId="22" xfId="0" applyFont="1" applyBorder="1" applyAlignment="1">
      <alignment horizontal="left" vertical="center"/>
    </xf>
    <xf numFmtId="0" fontId="106" fillId="0" borderId="23" xfId="0" applyFont="1" applyBorder="1" applyAlignment="1">
      <alignment horizontal="left" vertical="center"/>
    </xf>
    <xf numFmtId="0" fontId="106" fillId="0" borderId="24" xfId="0" applyFont="1" applyBorder="1" applyAlignment="1">
      <alignment horizontal="left" vertical="center"/>
    </xf>
    <xf numFmtId="0" fontId="7" fillId="0" borderId="55" xfId="27" applyFont="1" applyBorder="1" applyAlignment="1">
      <alignment horizontal="center"/>
    </xf>
    <xf numFmtId="0" fontId="7" fillId="0" borderId="72" xfId="27" applyFont="1" applyBorder="1" applyAlignment="1">
      <alignment horizontal="distributed" vertical="center" indent="1"/>
    </xf>
    <xf numFmtId="0" fontId="14" fillId="0" borderId="5" xfId="25" applyFont="1" applyBorder="1" applyAlignment="1">
      <alignment horizontal="center"/>
    </xf>
    <xf numFmtId="0" fontId="14" fillId="0" borderId="48" xfId="25" applyFont="1" applyBorder="1" applyAlignment="1">
      <alignment horizontal="center"/>
    </xf>
    <xf numFmtId="0" fontId="14" fillId="0" borderId="66" xfId="25" applyFont="1" applyBorder="1" applyAlignment="1">
      <alignment horizontal="center"/>
    </xf>
    <xf numFmtId="0" fontId="14" fillId="0" borderId="120" xfId="25" applyFont="1" applyBorder="1" applyAlignment="1">
      <alignment horizontal="center"/>
    </xf>
    <xf numFmtId="0" fontId="14" fillId="0" borderId="131" xfId="25" applyFont="1" applyBorder="1" applyAlignment="1">
      <alignment horizontal="center" wrapText="1"/>
    </xf>
    <xf numFmtId="0" fontId="14" fillId="0" borderId="132" xfId="25" applyFont="1" applyBorder="1" applyAlignment="1">
      <alignment horizontal="center" wrapText="1"/>
    </xf>
    <xf numFmtId="0" fontId="14" fillId="0" borderId="133" xfId="25" applyFont="1" applyBorder="1" applyAlignment="1">
      <alignment horizontal="center" wrapText="1"/>
    </xf>
    <xf numFmtId="0" fontId="14" fillId="0" borderId="134" xfId="25" applyFont="1" applyBorder="1" applyAlignment="1">
      <alignment horizontal="center" wrapText="1"/>
    </xf>
    <xf numFmtId="0" fontId="14" fillId="0" borderId="135" xfId="25" applyFont="1" applyBorder="1" applyAlignment="1">
      <alignment horizontal="center" wrapText="1"/>
    </xf>
    <xf numFmtId="0" fontId="14" fillId="0" borderId="136" xfId="25" applyFont="1" applyBorder="1" applyAlignment="1">
      <alignment horizontal="center" wrapText="1"/>
    </xf>
    <xf numFmtId="0" fontId="14" fillId="0" borderId="43" xfId="25" applyFont="1" applyBorder="1" applyAlignment="1"/>
    <xf numFmtId="0" fontId="14" fillId="0" borderId="45" xfId="25" applyFont="1" applyBorder="1" applyAlignment="1"/>
    <xf numFmtId="0" fontId="14" fillId="0" borderId="82" xfId="25" applyFont="1" applyBorder="1" applyAlignment="1"/>
    <xf numFmtId="0" fontId="14" fillId="0" borderId="83" xfId="25" applyFont="1" applyBorder="1" applyAlignment="1"/>
    <xf numFmtId="0" fontId="14" fillId="0" borderId="41" xfId="25" applyFont="1" applyBorder="1" applyAlignment="1"/>
    <xf numFmtId="0" fontId="14" fillId="0" borderId="42" xfId="25" applyFont="1" applyBorder="1" applyAlignment="1"/>
    <xf numFmtId="0" fontId="14" fillId="0" borderId="69" xfId="25" applyFont="1" applyBorder="1" applyAlignment="1"/>
    <xf numFmtId="0" fontId="14" fillId="0" borderId="130" xfId="25" applyFont="1" applyBorder="1" applyAlignment="1"/>
    <xf numFmtId="0" fontId="14" fillId="0" borderId="6" xfId="25" applyFont="1" applyBorder="1" applyAlignment="1"/>
    <xf numFmtId="0" fontId="14" fillId="0" borderId="39" xfId="25" applyFont="1" applyBorder="1" applyAlignment="1">
      <alignment wrapText="1"/>
    </xf>
    <xf numFmtId="0" fontId="14" fillId="0" borderId="40" xfId="25" applyFont="1" applyBorder="1" applyAlignment="1"/>
    <xf numFmtId="0" fontId="16" fillId="0" borderId="0" xfId="25" applyFont="1" applyAlignment="1">
      <alignment horizontal="center"/>
    </xf>
    <xf numFmtId="0" fontId="14" fillId="0" borderId="39" xfId="25" applyFont="1" applyBorder="1" applyAlignment="1"/>
    <xf numFmtId="0" fontId="14" fillId="0" borderId="57" xfId="25" applyFont="1" applyBorder="1" applyAlignment="1">
      <alignment horizontal="left" wrapText="1"/>
    </xf>
    <xf numFmtId="0" fontId="14" fillId="0" borderId="59" xfId="25" applyFont="1" applyBorder="1" applyAlignment="1">
      <alignment horizontal="left" wrapText="1"/>
    </xf>
    <xf numFmtId="0" fontId="14" fillId="0" borderId="54" xfId="25" applyFont="1" applyBorder="1" applyAlignment="1">
      <alignment horizontal="left"/>
    </xf>
    <xf numFmtId="0" fontId="14" fillId="0" borderId="76" xfId="25" applyFont="1" applyBorder="1" applyAlignment="1">
      <alignment horizontal="left"/>
    </xf>
    <xf numFmtId="0" fontId="18" fillId="0" borderId="0" xfId="32" applyFont="1" applyAlignment="1"/>
    <xf numFmtId="0" fontId="18" fillId="0" borderId="0" xfId="32" applyFont="1" applyAlignment="1">
      <alignment horizontal="center"/>
    </xf>
    <xf numFmtId="0" fontId="18" fillId="0" borderId="0" xfId="32" applyFont="1" applyAlignment="1">
      <alignment horizontal="right"/>
    </xf>
    <xf numFmtId="0" fontId="18" fillId="0" borderId="0" xfId="32" applyFont="1" applyAlignment="1">
      <alignment horizontal="center" wrapText="1"/>
    </xf>
    <xf numFmtId="0" fontId="11" fillId="0" borderId="0" xfId="25" applyFont="1" applyAlignment="1">
      <alignment horizontal="center"/>
    </xf>
    <xf numFmtId="0" fontId="7" fillId="0" borderId="0" xfId="25" applyFont="1" applyAlignment="1">
      <alignment horizontal="center"/>
    </xf>
    <xf numFmtId="0" fontId="18" fillId="0" borderId="5" xfId="29" applyFont="1" applyBorder="1" applyAlignment="1">
      <alignment horizontal="center" vertical="center"/>
    </xf>
    <xf numFmtId="0" fontId="18" fillId="0" borderId="2" xfId="29" applyFont="1" applyBorder="1" applyAlignment="1">
      <alignment horizontal="center" vertical="center"/>
    </xf>
    <xf numFmtId="0" fontId="18" fillId="0" borderId="6" xfId="29" applyFont="1" applyBorder="1" applyAlignment="1">
      <alignment horizontal="center" vertical="center"/>
    </xf>
    <xf numFmtId="0" fontId="18" fillId="0" borderId="5" xfId="29" applyFont="1" applyBorder="1" applyAlignment="1">
      <alignment horizontal="center"/>
    </xf>
    <xf numFmtId="0" fontId="18" fillId="0" borderId="2" xfId="29" applyFont="1" applyBorder="1" applyAlignment="1">
      <alignment horizontal="center"/>
    </xf>
    <xf numFmtId="0" fontId="18" fillId="0" borderId="6" xfId="29" applyFont="1" applyBorder="1" applyAlignment="1">
      <alignment horizontal="center"/>
    </xf>
    <xf numFmtId="0" fontId="23" fillId="0" borderId="0" xfId="29" applyFont="1" applyAlignment="1">
      <alignment horizontal="center"/>
    </xf>
    <xf numFmtId="0" fontId="18" fillId="0" borderId="0" xfId="29" applyFont="1" applyAlignment="1">
      <alignment horizontal="center"/>
    </xf>
    <xf numFmtId="177" fontId="7" fillId="0" borderId="0" xfId="25" applyNumberFormat="1" applyFont="1" applyAlignment="1">
      <alignment horizontal="left"/>
    </xf>
    <xf numFmtId="177" fontId="18" fillId="0" borderId="9" xfId="33" applyNumberFormat="1" applyFont="1" applyBorder="1" applyAlignment="1">
      <alignment vertical="center"/>
    </xf>
    <xf numFmtId="177" fontId="18" fillId="0" borderId="23" xfId="33" applyNumberFormat="1" applyFont="1" applyBorder="1" applyAlignment="1">
      <alignment vertical="center"/>
    </xf>
    <xf numFmtId="0" fontId="18" fillId="0" borderId="22" xfId="33" applyFont="1" applyBorder="1" applyAlignment="1">
      <alignment horizontal="center"/>
    </xf>
    <xf numFmtId="0" fontId="18" fillId="0" borderId="23" xfId="33" applyFont="1" applyBorder="1" applyAlignment="1">
      <alignment horizontal="center"/>
    </xf>
    <xf numFmtId="0" fontId="18" fillId="0" borderId="24" xfId="33" applyFont="1" applyBorder="1" applyAlignment="1">
      <alignment horizontal="center"/>
    </xf>
    <xf numFmtId="0" fontId="18" fillId="0" borderId="0" xfId="33" applyFont="1" applyAlignment="1">
      <alignment horizontal="right"/>
    </xf>
    <xf numFmtId="0" fontId="18" fillId="0" borderId="37" xfId="33" applyFont="1" applyBorder="1" applyAlignment="1">
      <alignment horizontal="center" vertical="center"/>
    </xf>
    <xf numFmtId="0" fontId="18" fillId="0" borderId="50" xfId="33" applyFont="1" applyBorder="1" applyAlignment="1">
      <alignment horizontal="center" vertical="center"/>
    </xf>
    <xf numFmtId="0" fontId="72" fillId="0" borderId="0" xfId="33" applyFont="1" applyAlignment="1">
      <alignment horizontal="center"/>
    </xf>
    <xf numFmtId="0" fontId="18" fillId="0" borderId="0" xfId="33" applyFont="1" applyAlignment="1">
      <alignment horizontal="center"/>
    </xf>
    <xf numFmtId="0" fontId="18" fillId="0" borderId="4" xfId="33" applyFont="1" applyBorder="1" applyAlignment="1">
      <alignment horizontal="center" vertical="center"/>
    </xf>
    <xf numFmtId="177" fontId="18" fillId="0" borderId="4" xfId="33" applyNumberFormat="1" applyFont="1" applyBorder="1" applyAlignment="1">
      <alignment horizontal="center" vertical="center"/>
    </xf>
    <xf numFmtId="177" fontId="18" fillId="0" borderId="9" xfId="33" applyNumberFormat="1" applyFont="1" applyBorder="1" applyAlignment="1">
      <alignment horizontal="left" vertical="center"/>
    </xf>
    <xf numFmtId="177" fontId="18" fillId="0" borderId="23" xfId="33" applyNumberFormat="1" applyFont="1" applyBorder="1" applyAlignment="1">
      <alignment horizontal="left" vertical="center"/>
    </xf>
    <xf numFmtId="0" fontId="14" fillId="0" borderId="5" xfId="25" applyFont="1" applyBorder="1" applyAlignment="1">
      <alignment horizontal="center" vertical="center"/>
    </xf>
    <xf numFmtId="0" fontId="14" fillId="0" borderId="2" xfId="25" applyFont="1" applyBorder="1" applyAlignment="1">
      <alignment horizontal="center" vertical="center"/>
    </xf>
    <xf numFmtId="0" fontId="14" fillId="0" borderId="48" xfId="25" applyFont="1" applyBorder="1" applyAlignment="1">
      <alignment horizontal="center" vertical="center"/>
    </xf>
    <xf numFmtId="0" fontId="14" fillId="0" borderId="6" xfId="25" applyFont="1" applyBorder="1" applyAlignment="1">
      <alignment horizontal="center" vertical="center"/>
    </xf>
    <xf numFmtId="0" fontId="14" fillId="0" borderId="36" xfId="25" applyFont="1" applyBorder="1" applyAlignment="1">
      <alignment horizontal="center" vertical="center"/>
    </xf>
    <xf numFmtId="0" fontId="14" fillId="0" borderId="30" xfId="25" applyFont="1" applyBorder="1" applyAlignment="1">
      <alignment horizontal="center" vertical="center"/>
    </xf>
    <xf numFmtId="0" fontId="14" fillId="0" borderId="37" xfId="25" applyFont="1" applyBorder="1" applyAlignment="1">
      <alignment horizontal="center" vertical="center"/>
    </xf>
    <xf numFmtId="0" fontId="14" fillId="0" borderId="7" xfId="25" applyFont="1" applyBorder="1" applyAlignment="1">
      <alignment horizontal="center" vertical="center"/>
    </xf>
    <xf numFmtId="0" fontId="14" fillId="0" borderId="8" xfId="25" applyFont="1" applyBorder="1" applyAlignment="1">
      <alignment horizontal="center" vertical="center"/>
    </xf>
    <xf numFmtId="0" fontId="14" fillId="0" borderId="28" xfId="25" applyFont="1" applyBorder="1" applyAlignment="1">
      <alignment horizontal="center" vertical="center"/>
    </xf>
    <xf numFmtId="0" fontId="14" fillId="0" borderId="11" xfId="25" applyFont="1" applyBorder="1" applyAlignment="1">
      <alignment horizontal="center" vertical="center"/>
    </xf>
    <xf numFmtId="0" fontId="14" fillId="0" borderId="10" xfId="25" applyFont="1" applyBorder="1" applyAlignment="1">
      <alignment horizontal="center" vertical="center"/>
    </xf>
    <xf numFmtId="0" fontId="14" fillId="0" borderId="22" xfId="25" applyFont="1" applyBorder="1" applyAlignment="1">
      <alignment horizontal="center" vertical="center"/>
    </xf>
    <xf numFmtId="0" fontId="14" fillId="0" borderId="24" xfId="25" applyFont="1" applyBorder="1" applyAlignment="1">
      <alignment horizontal="center" vertical="center"/>
    </xf>
    <xf numFmtId="0" fontId="14" fillId="0" borderId="65" xfId="25" applyFont="1" applyBorder="1" applyAlignment="1">
      <alignment vertical="center"/>
    </xf>
    <xf numFmtId="0" fontId="14" fillId="0" borderId="69" xfId="25" applyFont="1" applyBorder="1" applyAlignment="1">
      <alignment vertical="center"/>
    </xf>
    <xf numFmtId="0" fontId="14" fillId="0" borderId="83" xfId="25" applyFont="1" applyBorder="1" applyAlignment="1">
      <alignment vertical="center"/>
    </xf>
    <xf numFmtId="0" fontId="75" fillId="0" borderId="11" xfId="43" applyFont="1" applyBorder="1" applyAlignment="1">
      <alignment horizontal="distributed" vertical="center"/>
    </xf>
    <xf numFmtId="0" fontId="75" fillId="0" borderId="10" xfId="43" applyFont="1" applyBorder="1" applyAlignment="1">
      <alignment horizontal="distributed" vertical="center"/>
    </xf>
    <xf numFmtId="0" fontId="75" fillId="0" borderId="8" xfId="43" applyFont="1" applyBorder="1" applyAlignment="1">
      <alignment vertical="center"/>
    </xf>
    <xf numFmtId="0" fontId="75" fillId="0" borderId="28" xfId="43" applyFont="1" applyBorder="1" applyAlignment="1">
      <alignment vertical="center"/>
    </xf>
    <xf numFmtId="0" fontId="75" fillId="0" borderId="11" xfId="43" applyFont="1" applyBorder="1" applyAlignment="1">
      <alignment vertical="center"/>
    </xf>
    <xf numFmtId="0" fontId="75" fillId="0" borderId="10" xfId="43" applyFont="1" applyBorder="1" applyAlignment="1">
      <alignment vertical="center"/>
    </xf>
    <xf numFmtId="0" fontId="75" fillId="0" borderId="8" xfId="43" applyFont="1" applyBorder="1" applyAlignment="1">
      <alignment horizontal="distributed" vertical="center"/>
    </xf>
    <xf numFmtId="0" fontId="75" fillId="0" borderId="28" xfId="43" applyFont="1" applyBorder="1" applyAlignment="1">
      <alignment horizontal="distributed" vertical="center"/>
    </xf>
    <xf numFmtId="177" fontId="75" fillId="0" borderId="9" xfId="43" applyNumberFormat="1" applyFont="1" applyBorder="1" applyAlignment="1">
      <alignment horizontal="left" vertical="center"/>
    </xf>
    <xf numFmtId="0" fontId="75" fillId="0" borderId="137" xfId="43" applyFont="1" applyBorder="1" applyAlignment="1">
      <alignment horizontal="center" vertical="center"/>
    </xf>
    <xf numFmtId="0" fontId="75" fillId="0" borderId="138" xfId="43" applyFont="1" applyBorder="1" applyAlignment="1">
      <alignment horizontal="center" vertical="center"/>
    </xf>
    <xf numFmtId="0" fontId="75" fillId="0" borderId="139" xfId="43" applyFont="1" applyBorder="1" applyAlignment="1">
      <alignment horizontal="center" vertical="center"/>
    </xf>
    <xf numFmtId="0" fontId="75" fillId="0" borderId="140" xfId="43" applyFont="1" applyBorder="1" applyAlignment="1">
      <alignment horizontal="center" vertical="center"/>
    </xf>
    <xf numFmtId="0" fontId="75" fillId="0" borderId="141" xfId="43" applyFont="1" applyBorder="1" applyAlignment="1">
      <alignment horizontal="center" vertical="center"/>
    </xf>
    <xf numFmtId="0" fontId="75" fillId="0" borderId="142" xfId="43" applyFont="1" applyBorder="1" applyAlignment="1">
      <alignment horizontal="center" vertical="center"/>
    </xf>
    <xf numFmtId="58" fontId="76" fillId="0" borderId="5" xfId="43" applyNumberFormat="1" applyFont="1" applyBorder="1" applyAlignment="1">
      <alignment horizontal="center" vertical="center"/>
    </xf>
    <xf numFmtId="58" fontId="76" fillId="0" borderId="2" xfId="43" applyNumberFormat="1" applyFont="1" applyBorder="1" applyAlignment="1">
      <alignment horizontal="center" vertical="center"/>
    </xf>
    <xf numFmtId="58" fontId="76" fillId="0" borderId="6" xfId="43" applyNumberFormat="1" applyFont="1" applyBorder="1" applyAlignment="1">
      <alignment horizontal="center" vertical="center"/>
    </xf>
    <xf numFmtId="177" fontId="75" fillId="0" borderId="23" xfId="43" applyNumberFormat="1" applyFont="1" applyBorder="1" applyAlignment="1">
      <alignment horizontal="left" vertical="center"/>
    </xf>
    <xf numFmtId="58" fontId="76" fillId="0" borderId="8" xfId="43" applyNumberFormat="1" applyFont="1" applyBorder="1" applyAlignment="1">
      <alignment vertical="center"/>
    </xf>
    <xf numFmtId="58" fontId="76" fillId="0" borderId="9" xfId="43" applyNumberFormat="1" applyFont="1" applyBorder="1" applyAlignment="1">
      <alignment vertical="center"/>
    </xf>
    <xf numFmtId="58" fontId="76" fillId="0" borderId="28" xfId="43" applyNumberFormat="1" applyFont="1" applyBorder="1" applyAlignment="1">
      <alignment vertical="center"/>
    </xf>
    <xf numFmtId="0" fontId="78" fillId="0" borderId="22" xfId="43" applyFont="1" applyBorder="1" applyAlignment="1">
      <alignment horizontal="distributed" vertical="center"/>
    </xf>
    <xf numFmtId="0" fontId="78" fillId="0" borderId="24" xfId="43" applyFont="1" applyBorder="1" applyAlignment="1">
      <alignment horizontal="distributed" vertical="center"/>
    </xf>
    <xf numFmtId="0" fontId="78" fillId="0" borderId="22" xfId="43" applyFont="1" applyBorder="1" applyAlignment="1">
      <alignment horizontal="center" vertical="center"/>
    </xf>
    <xf numFmtId="0" fontId="78" fillId="0" borderId="24" xfId="43" applyFont="1" applyBorder="1" applyAlignment="1">
      <alignment horizontal="center" vertical="center"/>
    </xf>
    <xf numFmtId="0" fontId="75" fillId="0" borderId="52" xfId="43" applyFont="1" applyBorder="1" applyAlignment="1">
      <alignment horizontal="center" vertical="center"/>
    </xf>
    <xf numFmtId="0" fontId="75" fillId="0" borderId="0" xfId="43" applyFont="1" applyBorder="1" applyAlignment="1">
      <alignment horizontal="center" vertical="center"/>
    </xf>
    <xf numFmtId="0" fontId="75" fillId="0" borderId="49" xfId="43" applyFont="1" applyBorder="1" applyAlignment="1">
      <alignment horizontal="center" vertical="center"/>
    </xf>
    <xf numFmtId="0" fontId="75" fillId="0" borderId="144" xfId="43" applyFont="1" applyBorder="1" applyAlignment="1">
      <alignment horizontal="center" vertical="center"/>
    </xf>
    <xf numFmtId="0" fontId="75" fillId="0" borderId="121" xfId="43" applyFont="1" applyBorder="1" applyAlignment="1">
      <alignment horizontal="center" vertical="center"/>
    </xf>
    <xf numFmtId="0" fontId="75" fillId="0" borderId="120" xfId="43" applyFont="1" applyBorder="1" applyAlignment="1">
      <alignment horizontal="center" vertical="center"/>
    </xf>
    <xf numFmtId="0" fontId="76" fillId="0" borderId="82" xfId="43" applyFont="1" applyBorder="1" applyAlignment="1">
      <alignment horizontal="center" vertical="center"/>
    </xf>
    <xf numFmtId="0" fontId="76" fillId="0" borderId="143" xfId="43" applyFont="1" applyBorder="1" applyAlignment="1">
      <alignment horizontal="center" vertical="center"/>
    </xf>
    <xf numFmtId="177" fontId="75" fillId="0" borderId="58" xfId="43" applyNumberFormat="1" applyFont="1" applyBorder="1" applyAlignment="1">
      <alignment horizontal="center" vertical="center"/>
    </xf>
    <xf numFmtId="177" fontId="75" fillId="0" borderId="59" xfId="43" applyNumberFormat="1" applyFont="1" applyBorder="1" applyAlignment="1">
      <alignment horizontal="center" vertical="center"/>
    </xf>
    <xf numFmtId="0" fontId="75" fillId="0" borderId="6" xfId="43" applyFont="1" applyBorder="1" applyAlignment="1">
      <alignment horizontal="center" vertical="center"/>
    </xf>
    <xf numFmtId="0" fontId="75" fillId="0" borderId="42" xfId="43" applyFont="1" applyBorder="1" applyAlignment="1">
      <alignment horizontal="center" vertical="center"/>
    </xf>
    <xf numFmtId="0" fontId="75" fillId="0" borderId="96" xfId="43" applyFont="1" applyBorder="1" applyAlignment="1">
      <alignment horizontal="center" vertical="center"/>
    </xf>
    <xf numFmtId="0" fontId="75" fillId="0" borderId="45" xfId="43" applyFont="1" applyBorder="1" applyAlignment="1">
      <alignment horizontal="center" vertical="center"/>
    </xf>
    <xf numFmtId="0" fontId="78" fillId="0" borderId="52" xfId="43" applyFont="1" applyBorder="1" applyAlignment="1">
      <alignment horizontal="left" vertical="center" indent="1"/>
    </xf>
    <xf numFmtId="0" fontId="78" fillId="0" borderId="0" xfId="43" applyFont="1" applyBorder="1" applyAlignment="1">
      <alignment horizontal="left" vertical="center" indent="1"/>
    </xf>
    <xf numFmtId="0" fontId="78" fillId="0" borderId="49" xfId="43" applyFont="1" applyBorder="1" applyAlignment="1">
      <alignment horizontal="left" vertical="center" indent="1"/>
    </xf>
    <xf numFmtId="0" fontId="78" fillId="0" borderId="57" xfId="43" applyFont="1" applyBorder="1" applyAlignment="1">
      <alignment horizontal="distributed" vertical="center"/>
    </xf>
    <xf numFmtId="0" fontId="78" fillId="0" borderId="58" xfId="43" applyFont="1" applyBorder="1" applyAlignment="1">
      <alignment horizontal="distributed" vertical="center"/>
    </xf>
    <xf numFmtId="0" fontId="78" fillId="0" borderId="59" xfId="43" applyFont="1" applyBorder="1" applyAlignment="1">
      <alignment horizontal="distributed" vertical="center"/>
    </xf>
    <xf numFmtId="0" fontId="78" fillId="0" borderId="52" xfId="43" applyFont="1" applyBorder="1" applyAlignment="1">
      <alignment horizontal="distributed" vertical="center"/>
    </xf>
    <xf numFmtId="0" fontId="78" fillId="0" borderId="0" xfId="43" applyFont="1" applyBorder="1" applyAlignment="1">
      <alignment horizontal="distributed" vertical="center"/>
    </xf>
    <xf numFmtId="0" fontId="78" fillId="0" borderId="49" xfId="43" applyFont="1" applyBorder="1" applyAlignment="1">
      <alignment horizontal="distributed" vertical="center"/>
    </xf>
    <xf numFmtId="0" fontId="78" fillId="0" borderId="60" xfId="43" applyFont="1" applyBorder="1" applyAlignment="1">
      <alignment horizontal="distributed" vertical="center"/>
    </xf>
    <xf numFmtId="0" fontId="78" fillId="0" borderId="55" xfId="43" applyFont="1" applyBorder="1" applyAlignment="1">
      <alignment horizontal="distributed" vertical="center"/>
    </xf>
    <xf numFmtId="0" fontId="78" fillId="0" borderId="56" xfId="43" applyFont="1" applyBorder="1" applyAlignment="1">
      <alignment horizontal="distributed" vertical="center"/>
    </xf>
    <xf numFmtId="0" fontId="75" fillId="0" borderId="11" xfId="43" applyFont="1" applyBorder="1" applyAlignment="1">
      <alignment horizontal="center" vertical="center"/>
    </xf>
    <xf numFmtId="0" fontId="75" fillId="0" borderId="84" xfId="43" applyFont="1" applyBorder="1" applyAlignment="1">
      <alignment horizontal="center" vertical="center"/>
    </xf>
    <xf numFmtId="0" fontId="75" fillId="0" borderId="56" xfId="43" applyFont="1" applyBorder="1" applyAlignment="1">
      <alignment horizontal="center" vertical="center"/>
    </xf>
    <xf numFmtId="0" fontId="75" fillId="0" borderId="143" xfId="43" applyFont="1" applyBorder="1" applyAlignment="1">
      <alignment horizontal="center" vertical="center"/>
    </xf>
    <xf numFmtId="0" fontId="75" fillId="0" borderId="40" xfId="43" applyFont="1" applyBorder="1" applyAlignment="1">
      <alignment horizontal="center" vertical="center"/>
    </xf>
    <xf numFmtId="0" fontId="75" fillId="0" borderId="0" xfId="43" applyFont="1" applyBorder="1" applyAlignment="1">
      <alignment vertical="center" wrapText="1"/>
    </xf>
    <xf numFmtId="0" fontId="75" fillId="0" borderId="10" xfId="43" applyFont="1" applyBorder="1" applyAlignment="1">
      <alignment vertical="center" wrapText="1"/>
    </xf>
    <xf numFmtId="0" fontId="75" fillId="0" borderId="82" xfId="43" applyFont="1" applyBorder="1" applyAlignment="1">
      <alignment horizontal="center" vertical="center"/>
    </xf>
    <xf numFmtId="0" fontId="75" fillId="0" borderId="69" xfId="43" applyFont="1" applyBorder="1" applyAlignment="1">
      <alignment horizontal="center" vertical="center"/>
    </xf>
    <xf numFmtId="0" fontId="76" fillId="0" borderId="65" xfId="43" applyFont="1" applyBorder="1" applyAlignment="1">
      <alignment horizontal="center" vertical="center"/>
    </xf>
    <xf numFmtId="0" fontId="75" fillId="0" borderId="55" xfId="43" applyFont="1" applyBorder="1" applyAlignment="1">
      <alignment horizontal="center" vertical="center"/>
    </xf>
    <xf numFmtId="0" fontId="75" fillId="0" borderId="55" xfId="43" applyFont="1" applyBorder="1" applyAlignment="1">
      <alignment vertical="center"/>
    </xf>
    <xf numFmtId="0" fontId="75" fillId="0" borderId="56" xfId="43" applyFont="1" applyBorder="1" applyAlignment="1">
      <alignment vertical="center"/>
    </xf>
    <xf numFmtId="0" fontId="85" fillId="0" borderId="5" xfId="0" applyFont="1" applyBorder="1" applyAlignment="1">
      <alignment vertical="center" wrapText="1"/>
    </xf>
    <xf numFmtId="0" fontId="85" fillId="0" borderId="2" xfId="0" applyFont="1" applyBorder="1" applyAlignment="1">
      <alignment vertical="center" wrapText="1"/>
    </xf>
    <xf numFmtId="0" fontId="85" fillId="0" borderId="6" xfId="0" applyFont="1" applyBorder="1" applyAlignment="1">
      <alignment vertical="center" wrapText="1"/>
    </xf>
    <xf numFmtId="0" fontId="85" fillId="0" borderId="4" xfId="0" applyFont="1" applyBorder="1" applyAlignment="1">
      <alignment horizontal="center" vertical="center"/>
    </xf>
    <xf numFmtId="0" fontId="85" fillId="0" borderId="5" xfId="0" applyFont="1" applyBorder="1" applyAlignment="1">
      <alignment horizontal="left" vertical="center" indent="1"/>
    </xf>
    <xf numFmtId="0" fontId="85" fillId="0" borderId="2" xfId="0" applyFont="1" applyBorder="1" applyAlignment="1">
      <alignment horizontal="left" vertical="center" indent="1"/>
    </xf>
    <xf numFmtId="0" fontId="85" fillId="0" borderId="6" xfId="0" applyFont="1" applyBorder="1" applyAlignment="1">
      <alignment horizontal="left" vertical="center" indent="1"/>
    </xf>
    <xf numFmtId="0" fontId="85" fillId="0" borderId="2" xfId="0" applyFont="1" applyBorder="1" applyAlignment="1">
      <alignment horizontal="center" vertical="center"/>
    </xf>
    <xf numFmtId="0" fontId="85" fillId="0" borderId="6" xfId="0" applyFont="1" applyBorder="1" applyAlignment="1">
      <alignment horizontal="center" vertical="center"/>
    </xf>
    <xf numFmtId="0" fontId="85" fillId="0" borderId="5" xfId="0" applyFont="1" applyBorder="1" applyAlignment="1">
      <alignment horizontal="center" vertical="center"/>
    </xf>
    <xf numFmtId="0" fontId="85" fillId="0" borderId="4" xfId="0" applyFont="1" applyBorder="1" applyAlignment="1">
      <alignment horizontal="center" vertical="center" wrapText="1"/>
    </xf>
    <xf numFmtId="0" fontId="85" fillId="0" borderId="0" xfId="45" applyFont="1" applyAlignment="1">
      <alignment horizontal="left" vertical="center" indent="14"/>
    </xf>
    <xf numFmtId="0" fontId="87" fillId="0" borderId="4" xfId="0" applyFont="1" applyBorder="1" applyAlignment="1">
      <alignment horizontal="center" vertical="center"/>
    </xf>
    <xf numFmtId="0" fontId="85" fillId="0" borderId="0" xfId="45" applyFont="1" applyAlignment="1">
      <alignment horizontal="center" vertical="center"/>
    </xf>
    <xf numFmtId="0" fontId="16" fillId="0" borderId="85" xfId="45" applyFont="1" applyBorder="1" applyAlignment="1">
      <alignment horizontal="center" vertical="center"/>
    </xf>
    <xf numFmtId="0" fontId="16" fillId="0" borderId="23" xfId="45" applyFont="1" applyBorder="1" applyAlignment="1">
      <alignment horizontal="center" vertical="center"/>
    </xf>
    <xf numFmtId="0" fontId="16" fillId="0" borderId="86" xfId="45" applyFont="1" applyBorder="1" applyAlignment="1">
      <alignment horizontal="center" vertical="center"/>
    </xf>
    <xf numFmtId="0" fontId="16" fillId="0" borderId="5" xfId="45" applyFont="1" applyBorder="1" applyAlignment="1">
      <alignment horizontal="left" vertical="center"/>
    </xf>
    <xf numFmtId="0" fontId="16" fillId="0" borderId="2" xfId="45" applyFont="1" applyBorder="1" applyAlignment="1">
      <alignment horizontal="left" vertical="center"/>
    </xf>
    <xf numFmtId="0" fontId="16" fillId="0" borderId="6" xfId="45" applyFont="1" applyBorder="1" applyAlignment="1">
      <alignment horizontal="left" vertical="center"/>
    </xf>
    <xf numFmtId="0" fontId="85" fillId="0" borderId="0" xfId="45" applyFont="1">
      <alignment vertical="center"/>
    </xf>
    <xf numFmtId="0" fontId="16" fillId="0" borderId="8" xfId="45" applyFont="1" applyBorder="1" applyAlignment="1">
      <alignment horizontal="center" vertical="center"/>
    </xf>
    <xf numFmtId="0" fontId="16" fillId="0" borderId="9" xfId="45" applyFont="1" applyBorder="1" applyAlignment="1">
      <alignment horizontal="center" vertical="center"/>
    </xf>
    <xf numFmtId="0" fontId="16" fillId="0" borderId="28" xfId="45" applyFont="1" applyBorder="1" applyAlignment="1">
      <alignment horizontal="center" vertical="center"/>
    </xf>
    <xf numFmtId="0" fontId="16" fillId="0" borderId="5" xfId="45" applyFont="1" applyBorder="1" applyAlignment="1">
      <alignment horizontal="center" vertical="center"/>
    </xf>
    <xf numFmtId="0" fontId="16" fillId="0" borderId="2" xfId="45" applyFont="1" applyBorder="1" applyAlignment="1">
      <alignment horizontal="center" vertical="center"/>
    </xf>
    <xf numFmtId="0" fontId="16" fillId="0" borderId="6" xfId="45" applyFont="1" applyBorder="1" applyAlignment="1">
      <alignment horizontal="center" vertical="center"/>
    </xf>
    <xf numFmtId="0" fontId="16" fillId="0" borderId="8" xfId="45" applyFont="1" applyBorder="1" applyAlignment="1">
      <alignment horizontal="left" vertical="center" wrapText="1" indent="1"/>
    </xf>
    <xf numFmtId="0" fontId="16" fillId="0" borderId="9" xfId="45" applyFont="1" applyBorder="1" applyAlignment="1">
      <alignment horizontal="left" vertical="center" wrapText="1" indent="1"/>
    </xf>
    <xf numFmtId="0" fontId="16" fillId="0" borderId="28" xfId="45" applyFont="1" applyBorder="1" applyAlignment="1">
      <alignment horizontal="left" vertical="center" wrapText="1" indent="1"/>
    </xf>
    <xf numFmtId="0" fontId="16" fillId="0" borderId="22" xfId="45" applyFont="1" applyBorder="1" applyAlignment="1">
      <alignment horizontal="left" vertical="center" wrapText="1" indent="1"/>
    </xf>
    <xf numFmtId="0" fontId="16" fillId="0" borderId="23" xfId="45" applyFont="1" applyBorder="1" applyAlignment="1">
      <alignment horizontal="left" vertical="center" wrapText="1" indent="1"/>
    </xf>
    <xf numFmtId="0" fontId="16" fillId="0" borderId="24" xfId="45" applyFont="1" applyBorder="1" applyAlignment="1">
      <alignment horizontal="left" vertical="center" wrapText="1" indent="1"/>
    </xf>
    <xf numFmtId="0" fontId="85" fillId="0" borderId="0" xfId="45" applyFont="1" applyAlignment="1">
      <alignment horizontal="left" vertical="center" indent="13"/>
    </xf>
    <xf numFmtId="0" fontId="85" fillId="0" borderId="0" xfId="45" applyFont="1" applyAlignment="1">
      <alignment horizontal="left" vertical="center" indent="8"/>
    </xf>
    <xf numFmtId="0" fontId="16" fillId="0" borderId="50" xfId="45" applyFont="1" applyBorder="1" applyAlignment="1">
      <alignment horizontal="center" vertical="center" shrinkToFit="1"/>
    </xf>
    <xf numFmtId="0" fontId="81" fillId="0" borderId="23" xfId="45" applyFont="1" applyBorder="1" applyAlignment="1">
      <alignment horizontal="center" vertical="center"/>
    </xf>
    <xf numFmtId="0" fontId="16" fillId="0" borderId="37" xfId="45" applyFont="1" applyBorder="1" applyAlignment="1">
      <alignment horizontal="center" vertical="center" shrinkToFit="1"/>
    </xf>
    <xf numFmtId="9" fontId="82" fillId="0" borderId="23" xfId="10" applyFont="1" applyBorder="1" applyAlignment="1">
      <alignment horizontal="center" vertical="center"/>
    </xf>
    <xf numFmtId="176" fontId="82" fillId="0" borderId="0" xfId="45" applyNumberFormat="1" applyFont="1" applyBorder="1" applyAlignment="1">
      <alignment horizontal="left" vertical="center"/>
    </xf>
    <xf numFmtId="176" fontId="82" fillId="0" borderId="23" xfId="45" applyNumberFormat="1" applyFont="1" applyBorder="1" applyAlignment="1">
      <alignment horizontal="left" vertical="center"/>
    </xf>
    <xf numFmtId="0" fontId="16" fillId="0" borderId="88" xfId="45" applyFont="1" applyBorder="1" applyAlignment="1">
      <alignment horizontal="center" vertical="center"/>
    </xf>
    <xf numFmtId="0" fontId="16" fillId="0" borderId="87" xfId="45" applyFont="1" applyBorder="1" applyAlignment="1">
      <alignment horizontal="center" vertical="center"/>
    </xf>
    <xf numFmtId="176" fontId="142" fillId="7" borderId="148" xfId="45" applyNumberFormat="1" applyFont="1" applyFill="1" applyBorder="1" applyAlignment="1">
      <alignment horizontal="center" vertical="center"/>
    </xf>
    <xf numFmtId="176" fontId="142" fillId="7" borderId="2" xfId="45" applyNumberFormat="1" applyFont="1" applyFill="1" applyBorder="1" applyAlignment="1">
      <alignment horizontal="center" vertical="center"/>
    </xf>
    <xf numFmtId="176" fontId="142" fillId="7" borderId="147" xfId="45" applyNumberFormat="1" applyFont="1" applyFill="1" applyBorder="1" applyAlignment="1">
      <alignment horizontal="center" vertical="center"/>
    </xf>
    <xf numFmtId="0" fontId="82" fillId="0" borderId="11" xfId="45" applyFont="1" applyBorder="1" applyAlignment="1">
      <alignment horizontal="center" vertical="center"/>
    </xf>
    <xf numFmtId="0" fontId="82" fillId="0" borderId="0" xfId="45" applyFont="1" applyBorder="1" applyAlignment="1">
      <alignment horizontal="center" vertical="center"/>
    </xf>
    <xf numFmtId="0" fontId="82" fillId="0" borderId="10" xfId="45" applyFont="1" applyBorder="1" applyAlignment="1">
      <alignment horizontal="center" vertical="center"/>
    </xf>
    <xf numFmtId="0" fontId="82" fillId="0" borderId="22" xfId="45" applyFont="1" applyBorder="1" applyAlignment="1">
      <alignment horizontal="center" vertical="center"/>
    </xf>
    <xf numFmtId="0" fontId="82" fillId="0" borderId="23" xfId="45" applyFont="1" applyBorder="1" applyAlignment="1">
      <alignment horizontal="center" vertical="center"/>
    </xf>
    <xf numFmtId="0" fontId="82" fillId="0" borderId="24" xfId="45" applyFont="1" applyBorder="1" applyAlignment="1">
      <alignment horizontal="center" vertical="center"/>
    </xf>
    <xf numFmtId="176" fontId="82" fillId="0" borderId="9" xfId="45" applyNumberFormat="1" applyFont="1" applyBorder="1" applyAlignment="1">
      <alignment horizontal="left" vertical="center"/>
    </xf>
    <xf numFmtId="176" fontId="140" fillId="7" borderId="148" xfId="45" applyNumberFormat="1" applyFont="1" applyFill="1" applyBorder="1" applyAlignment="1">
      <alignment horizontal="center" vertical="center"/>
    </xf>
    <xf numFmtId="176" fontId="140" fillId="7" borderId="2" xfId="45" applyNumberFormat="1" applyFont="1" applyFill="1" applyBorder="1" applyAlignment="1">
      <alignment horizontal="center" vertical="center"/>
    </xf>
    <xf numFmtId="176" fontId="140" fillId="7" borderId="147" xfId="45" applyNumberFormat="1" applyFont="1" applyFill="1" applyBorder="1" applyAlignment="1">
      <alignment horizontal="center" vertical="center"/>
    </xf>
    <xf numFmtId="0" fontId="16" fillId="0" borderId="11" xfId="45" applyFont="1" applyBorder="1" applyAlignment="1">
      <alignment horizontal="right" vertical="center"/>
    </xf>
    <xf numFmtId="0" fontId="16" fillId="0" borderId="0" xfId="45" applyFont="1" applyBorder="1" applyAlignment="1">
      <alignment horizontal="right" vertical="center"/>
    </xf>
    <xf numFmtId="0" fontId="16" fillId="0" borderId="10" xfId="45" applyFont="1" applyBorder="1" applyAlignment="1">
      <alignment horizontal="right" vertical="center"/>
    </xf>
    <xf numFmtId="0" fontId="85" fillId="0" borderId="2" xfId="0" applyFont="1" applyBorder="1" applyAlignment="1">
      <alignment vertical="center"/>
    </xf>
    <xf numFmtId="0" fontId="85" fillId="0" borderId="6" xfId="0" applyFont="1" applyBorder="1" applyAlignment="1">
      <alignment vertical="center"/>
    </xf>
    <xf numFmtId="0" fontId="83" fillId="0" borderId="0" xfId="45" applyFont="1" applyAlignment="1">
      <alignment vertical="center" wrapText="1"/>
    </xf>
    <xf numFmtId="0" fontId="16" fillId="0" borderId="5" xfId="45" applyFont="1" applyBorder="1" applyAlignment="1">
      <alignment horizontal="left" vertical="center" wrapText="1" indent="1"/>
    </xf>
    <xf numFmtId="0" fontId="16" fillId="0" borderId="2" xfId="45" applyFont="1" applyBorder="1" applyAlignment="1">
      <alignment horizontal="left" vertical="center" wrapText="1" indent="1"/>
    </xf>
    <xf numFmtId="0" fontId="16" fillId="0" borderId="6" xfId="45" applyFont="1" applyBorder="1" applyAlignment="1">
      <alignment horizontal="left" vertical="center" wrapText="1" indent="1"/>
    </xf>
    <xf numFmtId="5" fontId="16" fillId="0" borderId="5" xfId="45" applyNumberFormat="1" applyFont="1" applyBorder="1" applyAlignment="1">
      <alignment horizontal="center" vertical="center"/>
    </xf>
    <xf numFmtId="5" fontId="16" fillId="0" borderId="2" xfId="45" applyNumberFormat="1" applyFont="1" applyBorder="1" applyAlignment="1">
      <alignment horizontal="center" vertical="center"/>
    </xf>
    <xf numFmtId="5" fontId="16" fillId="0" borderId="6" xfId="45" applyNumberFormat="1" applyFont="1" applyBorder="1" applyAlignment="1">
      <alignment horizontal="center" vertical="center"/>
    </xf>
    <xf numFmtId="177" fontId="16" fillId="0" borderId="5" xfId="45" applyNumberFormat="1" applyFont="1" applyBorder="1" applyAlignment="1">
      <alignment horizontal="center" vertical="center"/>
    </xf>
    <xf numFmtId="177" fontId="16" fillId="0" borderId="2" xfId="45" applyNumberFormat="1" applyFont="1" applyBorder="1" applyAlignment="1">
      <alignment horizontal="center" vertical="center"/>
    </xf>
    <xf numFmtId="177" fontId="16" fillId="0" borderId="6" xfId="45" applyNumberFormat="1" applyFont="1" applyBorder="1" applyAlignment="1">
      <alignment horizontal="center" vertical="center"/>
    </xf>
    <xf numFmtId="176" fontId="140" fillId="7" borderId="145" xfId="45" applyNumberFormat="1" applyFont="1" applyFill="1" applyBorder="1" applyAlignment="1">
      <alignment horizontal="center" vertical="center"/>
    </xf>
    <xf numFmtId="0" fontId="140" fillId="7" borderId="145" xfId="45" applyFont="1" applyFill="1" applyBorder="1" applyAlignment="1">
      <alignment horizontal="center" vertical="center"/>
    </xf>
    <xf numFmtId="0" fontId="16" fillId="0" borderId="5" xfId="45" applyFont="1" applyFill="1" applyBorder="1" applyAlignment="1">
      <alignment horizontal="center" vertical="center"/>
    </xf>
    <xf numFmtId="0" fontId="16" fillId="0" borderId="2" xfId="45" applyFont="1" applyFill="1" applyBorder="1" applyAlignment="1">
      <alignment horizontal="center" vertical="center"/>
    </xf>
    <xf numFmtId="0" fontId="16" fillId="0" borderId="6" xfId="45" applyFont="1" applyFill="1" applyBorder="1" applyAlignment="1">
      <alignment horizontal="center" vertical="center"/>
    </xf>
    <xf numFmtId="0" fontId="85" fillId="0" borderId="22" xfId="45" applyFont="1" applyBorder="1" applyAlignment="1">
      <alignment horizontal="left" vertical="top"/>
    </xf>
    <xf numFmtId="0" fontId="85" fillId="0" borderId="23" xfId="45" applyFont="1" applyBorder="1" applyAlignment="1">
      <alignment horizontal="left" vertical="top"/>
    </xf>
    <xf numFmtId="0" fontId="85" fillId="0" borderId="24" xfId="45" applyFont="1" applyBorder="1" applyAlignment="1">
      <alignment horizontal="left" vertical="top"/>
    </xf>
    <xf numFmtId="0" fontId="82" fillId="0" borderId="8" xfId="45" applyFont="1" applyBorder="1" applyAlignment="1">
      <alignment horizontal="left" vertical="top"/>
    </xf>
    <xf numFmtId="0" fontId="82" fillId="0" borderId="9" xfId="45" applyFont="1" applyBorder="1" applyAlignment="1">
      <alignment horizontal="left" vertical="top"/>
    </xf>
    <xf numFmtId="0" fontId="82" fillId="0" borderId="28" xfId="45" applyFont="1" applyBorder="1" applyAlignment="1">
      <alignment horizontal="left" vertical="top"/>
    </xf>
    <xf numFmtId="9" fontId="140" fillId="7" borderId="145" xfId="45" applyNumberFormat="1" applyFont="1" applyFill="1" applyBorder="1" applyAlignment="1">
      <alignment horizontal="center" vertical="center"/>
    </xf>
    <xf numFmtId="9" fontId="140" fillId="7" borderId="146" xfId="45" applyNumberFormat="1" applyFont="1" applyFill="1" applyBorder="1" applyAlignment="1">
      <alignment horizontal="center" vertical="center"/>
    </xf>
    <xf numFmtId="176" fontId="141" fillId="7" borderId="5" xfId="45" applyNumberFormat="1" applyFont="1" applyFill="1" applyBorder="1" applyAlignment="1">
      <alignment horizontal="center" vertical="center"/>
    </xf>
    <xf numFmtId="176" fontId="141" fillId="7" borderId="2" xfId="45" applyNumberFormat="1" applyFont="1" applyFill="1" applyBorder="1" applyAlignment="1">
      <alignment horizontal="center" vertical="center"/>
    </xf>
    <xf numFmtId="176" fontId="141" fillId="7" borderId="147" xfId="45" applyNumberFormat="1" applyFont="1" applyFill="1" applyBorder="1" applyAlignment="1">
      <alignment horizontal="center" vertical="center"/>
    </xf>
    <xf numFmtId="176" fontId="141" fillId="7" borderId="148" xfId="45" applyNumberFormat="1" applyFont="1" applyFill="1" applyBorder="1" applyAlignment="1">
      <alignment horizontal="center" vertical="center"/>
    </xf>
    <xf numFmtId="0" fontId="16" fillId="0" borderId="0" xfId="45" applyFont="1" applyBorder="1" applyAlignment="1">
      <alignment horizontal="center" vertical="center"/>
    </xf>
    <xf numFmtId="0" fontId="16" fillId="0" borderId="8" xfId="45" applyFont="1" applyBorder="1" applyAlignment="1">
      <alignment horizontal="left" vertical="center" indent="1"/>
    </xf>
    <xf numFmtId="0" fontId="16" fillId="0" borderId="9" xfId="45" applyFont="1" applyBorder="1" applyAlignment="1">
      <alignment horizontal="left" vertical="center" indent="1"/>
    </xf>
    <xf numFmtId="0" fontId="16" fillId="0" borderId="28" xfId="45" applyFont="1" applyBorder="1" applyAlignment="1">
      <alignment horizontal="left" vertical="center" indent="1"/>
    </xf>
    <xf numFmtId="0" fontId="16" fillId="0" borderId="22" xfId="45" applyFont="1" applyBorder="1" applyAlignment="1">
      <alignment horizontal="left" vertical="center" indent="1"/>
    </xf>
    <xf numFmtId="0" fontId="16" fillId="0" borderId="23" xfId="45" applyFont="1" applyBorder="1" applyAlignment="1">
      <alignment horizontal="left" vertical="center" indent="1"/>
    </xf>
    <xf numFmtId="0" fontId="16" fillId="0" borderId="24" xfId="45" applyFont="1" applyBorder="1" applyAlignment="1">
      <alignment horizontal="left" vertical="center" indent="1"/>
    </xf>
    <xf numFmtId="0" fontId="16" fillId="0" borderId="22" xfId="45" applyFont="1" applyBorder="1" applyAlignment="1">
      <alignment horizontal="center" vertical="center"/>
    </xf>
    <xf numFmtId="0" fontId="16" fillId="0" borderId="149" xfId="45" applyFont="1" applyBorder="1" applyAlignment="1">
      <alignment horizontal="center" vertical="center"/>
    </xf>
    <xf numFmtId="0" fontId="16" fillId="0" borderId="150" xfId="45" applyFont="1" applyBorder="1" applyAlignment="1">
      <alignment horizontal="center" vertical="center"/>
    </xf>
    <xf numFmtId="0" fontId="16" fillId="0" borderId="37" xfId="45" applyFont="1" applyBorder="1" applyAlignment="1">
      <alignment horizontal="center" vertical="center" textRotation="255"/>
    </xf>
    <xf numFmtId="0" fontId="16" fillId="0" borderId="7" xfId="45" applyFont="1" applyBorder="1" applyAlignment="1">
      <alignment horizontal="center" vertical="center" textRotation="255"/>
    </xf>
    <xf numFmtId="0" fontId="16" fillId="0" borderId="50" xfId="45" applyFont="1" applyBorder="1" applyAlignment="1">
      <alignment horizontal="center" vertical="center" textRotation="255"/>
    </xf>
    <xf numFmtId="0" fontId="16" fillId="0" borderId="22" xfId="45" applyFont="1" applyBorder="1" applyAlignment="1">
      <alignment horizontal="right" vertical="center"/>
    </xf>
    <xf numFmtId="0" fontId="16" fillId="0" borderId="23" xfId="45" applyFont="1" applyBorder="1" applyAlignment="1">
      <alignment horizontal="right" vertical="center"/>
    </xf>
    <xf numFmtId="0" fontId="16" fillId="0" borderId="24" xfId="45" applyFont="1" applyBorder="1" applyAlignment="1">
      <alignment horizontal="right" vertical="center"/>
    </xf>
    <xf numFmtId="0" fontId="14" fillId="0" borderId="5" xfId="42" applyFont="1" applyBorder="1" applyAlignment="1">
      <alignment horizontal="center" vertical="center"/>
    </xf>
    <xf numFmtId="0" fontId="14" fillId="0" borderId="2" xfId="42" applyFont="1" applyBorder="1" applyAlignment="1">
      <alignment horizontal="center" vertical="center"/>
    </xf>
    <xf numFmtId="0" fontId="14" fillId="0" borderId="6" xfId="42" applyFont="1" applyBorder="1" applyAlignment="1">
      <alignment horizontal="center" vertical="center"/>
    </xf>
    <xf numFmtId="0" fontId="14" fillId="0" borderId="22" xfId="42" applyFont="1" applyBorder="1" applyAlignment="1">
      <alignment horizontal="center" vertical="center"/>
    </xf>
    <xf numFmtId="0" fontId="14" fillId="0" borderId="23" xfId="42" applyFont="1" applyBorder="1" applyAlignment="1">
      <alignment horizontal="center" vertical="center"/>
    </xf>
    <xf numFmtId="0" fontId="14" fillId="0" borderId="24" xfId="42" applyFont="1" applyBorder="1" applyAlignment="1">
      <alignment horizontal="center" vertical="center"/>
    </xf>
    <xf numFmtId="0" fontId="14" fillId="0" borderId="8" xfId="42" applyFont="1" applyBorder="1" applyAlignment="1">
      <alignment horizontal="center" vertical="center"/>
    </xf>
    <xf numFmtId="0" fontId="14" fillId="0" borderId="9" xfId="42" applyFont="1" applyBorder="1" applyAlignment="1">
      <alignment horizontal="center" vertical="center"/>
    </xf>
    <xf numFmtId="0" fontId="14" fillId="0" borderId="28" xfId="42" applyFont="1" applyBorder="1" applyAlignment="1">
      <alignment horizontal="center" vertical="center"/>
    </xf>
    <xf numFmtId="0" fontId="14" fillId="0" borderId="11" xfId="42" applyFont="1" applyBorder="1" applyAlignment="1">
      <alignment horizontal="center" vertical="center"/>
    </xf>
    <xf numFmtId="0" fontId="14" fillId="0" borderId="0" xfId="42" applyFont="1" applyBorder="1" applyAlignment="1">
      <alignment horizontal="center" vertical="center"/>
    </xf>
    <xf numFmtId="0" fontId="14" fillId="0" borderId="10" xfId="42" applyFont="1" applyBorder="1" applyAlignment="1">
      <alignment horizontal="center" vertical="center"/>
    </xf>
    <xf numFmtId="0" fontId="14" fillId="0" borderId="5" xfId="42" applyFont="1" applyBorder="1" applyAlignment="1">
      <alignment horizontal="left" vertical="center"/>
    </xf>
    <xf numFmtId="0" fontId="14" fillId="0" borderId="2" xfId="42" applyFont="1" applyBorder="1" applyAlignment="1">
      <alignment horizontal="left" vertical="center"/>
    </xf>
    <xf numFmtId="0" fontId="14" fillId="0" borderId="6" xfId="42" applyFont="1" applyBorder="1" applyAlignment="1">
      <alignment horizontal="left" vertical="center"/>
    </xf>
    <xf numFmtId="0" fontId="84" fillId="0" borderId="23" xfId="42" applyFont="1" applyBorder="1" applyAlignment="1">
      <alignment horizontal="center" vertical="center"/>
    </xf>
    <xf numFmtId="0" fontId="0" fillId="0" borderId="54" xfId="0" applyBorder="1" applyAlignment="1">
      <alignment vertical="center"/>
    </xf>
    <xf numFmtId="0" fontId="0" fillId="0" borderId="50" xfId="0" applyBorder="1" applyAlignment="1">
      <alignment vertical="center"/>
    </xf>
    <xf numFmtId="0" fontId="26" fillId="0" borderId="62" xfId="0" applyFont="1" applyBorder="1" applyAlignment="1">
      <alignment horizontal="center" vertical="center"/>
    </xf>
    <xf numFmtId="0" fontId="26" fillId="0" borderId="63" xfId="0" applyFont="1" applyBorder="1" applyAlignment="1">
      <alignment horizontal="center" vertical="center"/>
    </xf>
    <xf numFmtId="0" fontId="26" fillId="0" borderId="64" xfId="0" applyFont="1" applyBorder="1" applyAlignment="1">
      <alignment horizontal="center" vertical="center"/>
    </xf>
    <xf numFmtId="0" fontId="0" fillId="0" borderId="35" xfId="0" applyBorder="1" applyAlignment="1">
      <alignment vertical="center"/>
    </xf>
    <xf numFmtId="0" fontId="0" fillId="0" borderId="40" xfId="0" applyBorder="1" applyAlignment="1">
      <alignment vertical="center"/>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0" fillId="0" borderId="37" xfId="0" applyBorder="1" applyAlignment="1">
      <alignment vertical="center"/>
    </xf>
    <xf numFmtId="0" fontId="0" fillId="0" borderId="38" xfId="0" applyBorder="1" applyAlignment="1">
      <alignment vertical="center"/>
    </xf>
    <xf numFmtId="0" fontId="0" fillId="0" borderId="0" xfId="0" applyBorder="1" applyAlignment="1">
      <alignment vertical="center"/>
    </xf>
    <xf numFmtId="0" fontId="0" fillId="0" borderId="49" xfId="0" applyBorder="1" applyAlignment="1">
      <alignment vertical="center"/>
    </xf>
    <xf numFmtId="0" fontId="0" fillId="0" borderId="7" xfId="0" applyBorder="1" applyAlignment="1">
      <alignment vertical="center"/>
    </xf>
    <xf numFmtId="0" fontId="0" fillId="0" borderId="31" xfId="0" applyBorder="1" applyAlignment="1">
      <alignment vertical="center"/>
    </xf>
    <xf numFmtId="0" fontId="0" fillId="0" borderId="8" xfId="0" applyBorder="1" applyAlignment="1">
      <alignment vertical="center"/>
    </xf>
    <xf numFmtId="0" fontId="0" fillId="0" borderId="75"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130" xfId="0" applyBorder="1" applyAlignment="1">
      <alignment vertical="center"/>
    </xf>
    <xf numFmtId="0" fontId="0" fillId="0" borderId="6"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2" xfId="0" applyBorder="1" applyAlignment="1">
      <alignment vertical="center"/>
    </xf>
    <xf numFmtId="0" fontId="0" fillId="0" borderId="144" xfId="0" applyBorder="1" applyAlignment="1">
      <alignment vertical="center"/>
    </xf>
    <xf numFmtId="0" fontId="0" fillId="0" borderId="96" xfId="0" applyBorder="1" applyAlignment="1">
      <alignment vertical="center"/>
    </xf>
    <xf numFmtId="0" fontId="0" fillId="0" borderId="44" xfId="0" applyBorder="1" applyAlignment="1">
      <alignment vertical="center"/>
    </xf>
    <xf numFmtId="0" fontId="26" fillId="0" borderId="67" xfId="0" applyFont="1" applyBorder="1" applyAlignment="1">
      <alignment horizontal="center" vertical="center"/>
    </xf>
    <xf numFmtId="0" fontId="0" fillId="0" borderId="65" xfId="0" applyBorder="1" applyAlignment="1">
      <alignment vertical="center"/>
    </xf>
    <xf numFmtId="0" fontId="0" fillId="0" borderId="84" xfId="0" applyBorder="1" applyAlignment="1">
      <alignment vertical="center"/>
    </xf>
    <xf numFmtId="0" fontId="0" fillId="0" borderId="57" xfId="0" applyBorder="1" applyAlignment="1">
      <alignment horizontal="center" vertical="center"/>
    </xf>
    <xf numFmtId="0" fontId="0" fillId="0" borderId="80" xfId="0" applyBorder="1" applyAlignment="1">
      <alignment horizontal="center" vertical="center"/>
    </xf>
    <xf numFmtId="0" fontId="0" fillId="0" borderId="24" xfId="0" applyBorder="1" applyAlignment="1">
      <alignment horizontal="center" vertical="center"/>
    </xf>
    <xf numFmtId="0" fontId="0" fillId="0" borderId="79" xfId="0" applyBorder="1" applyAlignment="1">
      <alignment horizontal="center" vertical="center"/>
    </xf>
    <xf numFmtId="0" fontId="0" fillId="0" borderId="58"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78" xfId="0" applyBorder="1" applyAlignment="1">
      <alignment horizontal="center" vertical="center"/>
    </xf>
    <xf numFmtId="0" fontId="0" fillId="0" borderId="50" xfId="0" applyBorder="1" applyAlignment="1">
      <alignment horizontal="center" vertical="center"/>
    </xf>
    <xf numFmtId="0" fontId="0" fillId="0" borderId="59" xfId="0" applyBorder="1" applyAlignment="1">
      <alignment horizontal="center" vertical="center"/>
    </xf>
    <xf numFmtId="177" fontId="18" fillId="0" borderId="0" xfId="38" applyNumberFormat="1" applyFont="1" applyAlignment="1">
      <alignment horizontal="center"/>
    </xf>
    <xf numFmtId="0" fontId="23" fillId="0" borderId="0" xfId="38" applyFont="1" applyAlignment="1">
      <alignment horizontal="center" vertical="center"/>
    </xf>
    <xf numFmtId="0" fontId="18" fillId="0" borderId="0" xfId="38" applyFont="1" applyAlignment="1">
      <alignment horizontal="center"/>
    </xf>
    <xf numFmtId="0" fontId="23" fillId="0" borderId="0" xfId="37" applyFont="1" applyAlignment="1">
      <alignment horizontal="center"/>
    </xf>
    <xf numFmtId="0" fontId="25" fillId="0" borderId="0" xfId="41" applyFont="1" applyAlignment="1">
      <alignment vertical="distributed" wrapText="1"/>
    </xf>
    <xf numFmtId="0" fontId="73" fillId="0" borderId="0" xfId="41" applyFont="1" applyAlignment="1">
      <alignment horizontal="center"/>
    </xf>
    <xf numFmtId="0" fontId="7" fillId="0" borderId="0" xfId="25" applyFont="1" applyAlignment="1">
      <alignment horizontal="distributed" vertical="top"/>
    </xf>
    <xf numFmtId="0" fontId="25" fillId="0" borderId="0" xfId="41" applyFont="1" applyAlignment="1">
      <alignment horizontal="center" vertical="distributed" wrapText="1"/>
    </xf>
    <xf numFmtId="0" fontId="8" fillId="0" borderId="0" xfId="25" applyFont="1" applyAlignment="1">
      <alignment horizontal="center"/>
    </xf>
    <xf numFmtId="0" fontId="23" fillId="0" borderId="0" xfId="35" applyFont="1" applyAlignment="1">
      <alignment horizontal="center"/>
    </xf>
    <xf numFmtId="0" fontId="18" fillId="0" borderId="0" xfId="34" applyFont="1" applyAlignment="1">
      <alignment horizontal="right"/>
    </xf>
    <xf numFmtId="0" fontId="18" fillId="0" borderId="0" xfId="34" applyFont="1" applyAlignment="1">
      <alignment horizontal="center"/>
    </xf>
    <xf numFmtId="0" fontId="0" fillId="0" borderId="0" xfId="0" applyAlignment="1">
      <alignment horizontal="left" vertical="top" wrapText="1"/>
    </xf>
    <xf numFmtId="0" fontId="0" fillId="0" borderId="4" xfId="0" applyBorder="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135" fillId="0" borderId="5" xfId="0" applyFont="1" applyBorder="1" applyAlignment="1">
      <alignment horizontal="center" vertical="center"/>
    </xf>
    <xf numFmtId="0" fontId="135" fillId="0" borderId="6" xfId="0" applyFont="1" applyBorder="1" applyAlignment="1">
      <alignment horizontal="center" vertical="center"/>
    </xf>
    <xf numFmtId="0" fontId="0" fillId="0" borderId="5" xfId="0" applyBorder="1">
      <alignment vertical="center"/>
    </xf>
    <xf numFmtId="0" fontId="0" fillId="0" borderId="6" xfId="0" applyBorder="1">
      <alignment vertical="center"/>
    </xf>
    <xf numFmtId="0" fontId="119" fillId="0" borderId="11" xfId="0" applyFont="1" applyBorder="1" applyAlignment="1">
      <alignment horizontal="center" vertical="center"/>
    </xf>
    <xf numFmtId="0" fontId="119" fillId="0" borderId="0" xfId="0" applyFont="1" applyBorder="1" applyAlignment="1">
      <alignment horizontal="center" vertical="center"/>
    </xf>
    <xf numFmtId="0" fontId="119" fillId="0" borderId="10" xfId="0" applyFont="1" applyBorder="1" applyAlignment="1">
      <alignment horizontal="center" vertical="center"/>
    </xf>
    <xf numFmtId="0" fontId="0" fillId="0" borderId="2" xfId="0" applyBorder="1">
      <alignment vertical="center"/>
    </xf>
    <xf numFmtId="0" fontId="0" fillId="0" borderId="4" xfId="0" applyBorder="1" applyAlignment="1">
      <alignment horizontal="center" vertical="center"/>
    </xf>
    <xf numFmtId="0" fontId="135" fillId="0" borderId="4" xfId="0" applyFont="1" applyBorder="1">
      <alignment vertical="center"/>
    </xf>
    <xf numFmtId="0" fontId="54" fillId="0" borderId="0" xfId="41" applyFont="1" applyAlignment="1">
      <alignment horizontal="center"/>
    </xf>
    <xf numFmtId="177" fontId="137" fillId="0" borderId="0" xfId="22" quotePrefix="1" applyNumberFormat="1" applyFont="1" applyBorder="1" applyAlignment="1">
      <alignment horizontal="left" vertical="center"/>
    </xf>
    <xf numFmtId="177" fontId="137" fillId="0" borderId="0" xfId="22" applyNumberFormat="1" applyFont="1" applyBorder="1" applyAlignment="1">
      <alignment horizontal="left" vertical="center"/>
    </xf>
    <xf numFmtId="0" fontId="73" fillId="0" borderId="0" xfId="41" applyFont="1" applyBorder="1" applyAlignment="1">
      <alignment horizontal="center" vertical="center"/>
    </xf>
    <xf numFmtId="0" fontId="25" fillId="0" borderId="0" xfId="41" applyFont="1" applyBorder="1" applyAlignment="1">
      <alignment horizontal="distributed" vertical="center"/>
    </xf>
    <xf numFmtId="0" fontId="25" fillId="0" borderId="0" xfId="41" applyFont="1" applyBorder="1" applyAlignment="1">
      <alignment horizontal="center" vertical="center"/>
    </xf>
    <xf numFmtId="0" fontId="25" fillId="0" borderId="0" xfId="41" applyFont="1" applyBorder="1" applyAlignment="1">
      <alignment horizontal="left" vertical="center" wrapText="1" indent="1"/>
    </xf>
    <xf numFmtId="0" fontId="25" fillId="0" borderId="0" xfId="41" applyFont="1" applyBorder="1" applyAlignment="1">
      <alignment vertical="center" wrapText="1"/>
    </xf>
    <xf numFmtId="0" fontId="25" fillId="0" borderId="0" xfId="41" applyFont="1" applyBorder="1" applyAlignment="1">
      <alignment vertical="center"/>
    </xf>
    <xf numFmtId="0" fontId="144" fillId="0" borderId="0" xfId="0" applyFont="1" applyAlignment="1">
      <alignment horizontal="left" vertical="center" indent="1"/>
    </xf>
    <xf numFmtId="0" fontId="144" fillId="0" borderId="0" xfId="0" applyFont="1" applyAlignment="1">
      <alignment horizontal="center" vertical="center"/>
    </xf>
    <xf numFmtId="0" fontId="145" fillId="0" borderId="0" xfId="33" applyFont="1" applyBorder="1" applyAlignment="1">
      <alignment horizontal="center" vertical="top" wrapText="1"/>
    </xf>
    <xf numFmtId="0" fontId="145" fillId="0" borderId="0" xfId="33" applyFont="1" applyBorder="1" applyAlignment="1">
      <alignment horizontal="center" vertical="top"/>
    </xf>
    <xf numFmtId="58" fontId="144" fillId="0" borderId="0" xfId="41" applyNumberFormat="1" applyFont="1" applyAlignment="1">
      <alignment horizontal="right" indent="1"/>
    </xf>
    <xf numFmtId="0" fontId="145" fillId="0" borderId="5" xfId="33" applyFont="1" applyBorder="1" applyAlignment="1">
      <alignment horizontal="left" vertical="center" indent="1"/>
    </xf>
    <xf numFmtId="0" fontId="145" fillId="0" borderId="2" xfId="33" applyFont="1" applyBorder="1" applyAlignment="1">
      <alignment horizontal="left" vertical="center" indent="1"/>
    </xf>
    <xf numFmtId="0" fontId="145" fillId="0" borderId="6" xfId="33" applyFont="1" applyBorder="1" applyAlignment="1">
      <alignment horizontal="left" vertical="center" indent="1"/>
    </xf>
    <xf numFmtId="177" fontId="145" fillId="0" borderId="5" xfId="33" applyNumberFormat="1" applyFont="1" applyBorder="1" applyAlignment="1">
      <alignment horizontal="left" vertical="center" indent="1"/>
    </xf>
    <xf numFmtId="177" fontId="145" fillId="0" borderId="2" xfId="33" applyNumberFormat="1" applyFont="1" applyBorder="1" applyAlignment="1">
      <alignment horizontal="left" vertical="center" indent="1"/>
    </xf>
    <xf numFmtId="177" fontId="145" fillId="0" borderId="6" xfId="33" applyNumberFormat="1" applyFont="1" applyBorder="1" applyAlignment="1">
      <alignment horizontal="left" vertical="center" indent="1"/>
    </xf>
    <xf numFmtId="0" fontId="145" fillId="0" borderId="5" xfId="33" applyFont="1" applyBorder="1" applyAlignment="1">
      <alignment horizontal="left" vertical="center" wrapText="1" indent="1"/>
    </xf>
    <xf numFmtId="0" fontId="145" fillId="0" borderId="2" xfId="33" applyFont="1" applyBorder="1" applyAlignment="1">
      <alignment horizontal="left" vertical="center" wrapText="1" indent="1"/>
    </xf>
    <xf numFmtId="0" fontId="145" fillId="0" borderId="6" xfId="33" applyFont="1" applyBorder="1" applyAlignment="1">
      <alignment horizontal="left" vertical="center" wrapText="1" indent="1"/>
    </xf>
    <xf numFmtId="0" fontId="145" fillId="0" borderId="37" xfId="33" applyFont="1" applyBorder="1" applyAlignment="1">
      <alignment horizontal="center" vertical="center" wrapText="1"/>
    </xf>
    <xf numFmtId="0" fontId="145" fillId="0" borderId="50" xfId="33" applyFont="1" applyBorder="1" applyAlignment="1">
      <alignment horizontal="center" vertical="center"/>
    </xf>
    <xf numFmtId="0" fontId="145" fillId="0" borderId="50" xfId="33" applyFont="1" applyBorder="1" applyAlignment="1">
      <alignment horizontal="center" vertical="center" wrapText="1"/>
    </xf>
    <xf numFmtId="0" fontId="144" fillId="0" borderId="0" xfId="41" applyFont="1" applyAlignment="1">
      <alignment horizontal="center" vertical="center"/>
    </xf>
    <xf numFmtId="0" fontId="91" fillId="0" borderId="9" xfId="18" applyFont="1" applyBorder="1" applyAlignment="1">
      <alignment horizontal="left" vertical="center" wrapText="1"/>
    </xf>
    <xf numFmtId="0" fontId="4" fillId="0" borderId="0" xfId="18" applyFont="1" applyAlignment="1">
      <alignment horizontal="left" vertical="top" wrapText="1"/>
    </xf>
    <xf numFmtId="0" fontId="14" fillId="0" borderId="0" xfId="25" applyFont="1" applyAlignment="1">
      <alignment vertical="top" wrapText="1"/>
    </xf>
    <xf numFmtId="0" fontId="14" fillId="0" borderId="0" xfId="25" applyFont="1" applyAlignment="1">
      <alignment horizontal="left" vertical="top" wrapText="1"/>
    </xf>
    <xf numFmtId="0" fontId="93" fillId="0" borderId="0" xfId="25" applyFont="1" applyAlignment="1">
      <alignment horizontal="left" vertical="top" wrapText="1"/>
    </xf>
    <xf numFmtId="0" fontId="18" fillId="0" borderId="0" xfId="31" applyFont="1" applyFill="1" applyBorder="1" applyAlignment="1">
      <alignment horizontal="left" vertical="top" wrapText="1"/>
    </xf>
    <xf numFmtId="0" fontId="18" fillId="0" borderId="0" xfId="31" applyFont="1" applyFill="1" applyAlignment="1">
      <alignment horizontal="left" vertical="top" wrapText="1"/>
    </xf>
    <xf numFmtId="0" fontId="18" fillId="0" borderId="0" xfId="31" applyFont="1" applyFill="1" applyAlignment="1">
      <alignment horizontal="left" vertical="center" wrapText="1"/>
    </xf>
    <xf numFmtId="6" fontId="18" fillId="0" borderId="37" xfId="17" applyFont="1" applyFill="1" applyBorder="1" applyAlignment="1">
      <alignment horizontal="center" vertical="center" wrapText="1"/>
    </xf>
    <xf numFmtId="6" fontId="18" fillId="0" borderId="151" xfId="17" applyFont="1" applyFill="1" applyBorder="1" applyAlignment="1">
      <alignment horizontal="center" vertical="center" wrapText="1"/>
    </xf>
    <xf numFmtId="0" fontId="18" fillId="0" borderId="8" xfId="31" applyFont="1" applyFill="1" applyBorder="1" applyAlignment="1">
      <alignment horizontal="center" vertical="center"/>
    </xf>
    <xf numFmtId="0" fontId="18" fillId="0" borderId="152" xfId="31" applyFont="1" applyFill="1" applyBorder="1" applyAlignment="1">
      <alignment horizontal="center" vertical="center"/>
    </xf>
    <xf numFmtId="0" fontId="18" fillId="0" borderId="37" xfId="31" applyFont="1" applyFill="1" applyBorder="1" applyAlignment="1">
      <alignment horizontal="center" vertical="center"/>
    </xf>
    <xf numFmtId="0" fontId="18" fillId="0" borderId="151" xfId="31" applyFont="1" applyFill="1" applyBorder="1" applyAlignment="1">
      <alignment horizontal="center" vertical="center"/>
    </xf>
    <xf numFmtId="6" fontId="18" fillId="0" borderId="5" xfId="17" applyFont="1" applyFill="1" applyBorder="1" applyAlignment="1">
      <alignment horizontal="center" vertical="center"/>
    </xf>
    <xf numFmtId="6" fontId="18" fillId="0" borderId="2" xfId="17" applyFont="1" applyFill="1" applyBorder="1" applyAlignment="1">
      <alignment horizontal="center" vertical="center"/>
    </xf>
    <xf numFmtId="6" fontId="18" fillId="0" borderId="6" xfId="17" applyFont="1" applyFill="1" applyBorder="1" applyAlignment="1">
      <alignment horizontal="center" vertical="center"/>
    </xf>
    <xf numFmtId="0" fontId="96" fillId="8" borderId="5" xfId="31" applyFont="1" applyFill="1" applyBorder="1" applyAlignment="1">
      <alignment horizontal="center" vertical="center" wrapText="1"/>
    </xf>
    <xf numFmtId="0" fontId="96" fillId="8" borderId="2" xfId="31" applyFont="1" applyFill="1" applyBorder="1" applyAlignment="1">
      <alignment horizontal="center" vertical="center" wrapText="1"/>
    </xf>
    <xf numFmtId="0" fontId="96" fillId="8" borderId="6" xfId="31" applyFont="1" applyFill="1" applyBorder="1" applyAlignment="1">
      <alignment horizontal="center" vertical="center" wrapText="1"/>
    </xf>
    <xf numFmtId="0" fontId="95" fillId="8" borderId="5" xfId="31" applyFont="1" applyFill="1" applyBorder="1" applyAlignment="1">
      <alignment horizontal="left" vertical="center" wrapText="1"/>
    </xf>
    <xf numFmtId="0" fontId="95" fillId="8" borderId="2" xfId="31" applyFont="1" applyFill="1" applyBorder="1" applyAlignment="1">
      <alignment horizontal="left" vertical="center" wrapText="1"/>
    </xf>
    <xf numFmtId="0" fontId="95" fillId="8" borderId="6" xfId="31" applyFont="1" applyFill="1" applyBorder="1" applyAlignment="1">
      <alignment horizontal="left" vertical="center" wrapText="1"/>
    </xf>
    <xf numFmtId="0" fontId="18" fillId="8" borderId="5" xfId="31" applyFont="1" applyFill="1" applyBorder="1" applyAlignment="1">
      <alignment horizontal="center" vertical="center" wrapText="1"/>
    </xf>
    <xf numFmtId="0" fontId="18" fillId="8" borderId="2" xfId="31" applyFont="1" applyFill="1" applyBorder="1" applyAlignment="1">
      <alignment horizontal="center" vertical="center" wrapText="1"/>
    </xf>
    <xf numFmtId="0" fontId="18" fillId="8" borderId="6" xfId="31" applyFont="1" applyFill="1" applyBorder="1" applyAlignment="1">
      <alignment horizontal="center" vertical="center" wrapText="1"/>
    </xf>
    <xf numFmtId="0" fontId="18" fillId="8" borderId="5" xfId="31" applyFont="1" applyFill="1" applyBorder="1" applyAlignment="1">
      <alignment horizontal="left" vertical="center" wrapText="1"/>
    </xf>
    <xf numFmtId="0" fontId="18" fillId="8" borderId="2" xfId="31" applyFont="1" applyFill="1" applyBorder="1" applyAlignment="1">
      <alignment horizontal="left" vertical="center" wrapText="1"/>
    </xf>
    <xf numFmtId="0" fontId="18" fillId="8" borderId="6" xfId="31" applyFont="1" applyFill="1" applyBorder="1" applyAlignment="1">
      <alignment horizontal="left" vertical="center" wrapText="1"/>
    </xf>
    <xf numFmtId="0" fontId="18" fillId="0" borderId="9" xfId="31" applyFont="1" applyFill="1" applyBorder="1" applyAlignment="1">
      <alignment horizontal="center" vertical="center"/>
    </xf>
    <xf numFmtId="0" fontId="18" fillId="0" borderId="28" xfId="31" applyFont="1" applyFill="1" applyBorder="1" applyAlignment="1">
      <alignment horizontal="center" vertical="center"/>
    </xf>
    <xf numFmtId="0" fontId="18" fillId="0" borderId="153" xfId="31" applyFont="1" applyFill="1" applyBorder="1" applyAlignment="1">
      <alignment horizontal="center" vertical="center"/>
    </xf>
    <xf numFmtId="0" fontId="18" fillId="0" borderId="154" xfId="31" applyFont="1" applyFill="1" applyBorder="1" applyAlignment="1">
      <alignment horizontal="center" vertical="center"/>
    </xf>
    <xf numFmtId="177" fontId="7" fillId="0" borderId="0" xfId="18" applyNumberFormat="1" applyFont="1" applyFill="1" applyAlignment="1">
      <alignment vertical="center" shrinkToFit="1"/>
    </xf>
    <xf numFmtId="0" fontId="18" fillId="8" borderId="4" xfId="31" applyFont="1" applyFill="1" applyBorder="1" applyAlignment="1">
      <alignment horizontal="center" vertical="center" wrapText="1"/>
    </xf>
    <xf numFmtId="0" fontId="18" fillId="0" borderId="0" xfId="31" applyFont="1" applyFill="1" applyAlignment="1">
      <alignment horizontal="center" vertical="center"/>
    </xf>
    <xf numFmtId="0" fontId="23" fillId="0" borderId="0" xfId="31" applyFont="1" applyFill="1" applyAlignment="1">
      <alignment horizontal="center" vertical="center"/>
    </xf>
    <xf numFmtId="0" fontId="18" fillId="0" borderId="0" xfId="31" applyFont="1" applyFill="1" applyAlignment="1">
      <alignment horizontal="center" vertical="center" shrinkToFit="1"/>
    </xf>
    <xf numFmtId="177" fontId="18" fillId="0" borderId="0" xfId="31" applyNumberFormat="1" applyFont="1" applyFill="1" applyAlignment="1">
      <alignment horizontal="right" vertical="center" shrinkToFit="1"/>
    </xf>
    <xf numFmtId="0" fontId="93" fillId="0" borderId="0" xfId="25" applyFont="1" applyAlignment="1">
      <alignment vertical="top" wrapText="1"/>
    </xf>
    <xf numFmtId="0" fontId="18" fillId="0" borderId="0" xfId="31" applyFont="1" applyAlignment="1">
      <alignment vertical="top" wrapText="1"/>
    </xf>
    <xf numFmtId="6" fontId="18" fillId="0" borderId="4" xfId="17" applyFont="1" applyBorder="1" applyAlignment="1">
      <alignment horizontal="center" vertical="center"/>
    </xf>
    <xf numFmtId="6" fontId="18" fillId="0" borderId="89" xfId="17" applyFont="1" applyBorder="1" applyAlignment="1">
      <alignment horizontal="center" vertical="center"/>
    </xf>
    <xf numFmtId="6" fontId="18" fillId="0" borderId="37" xfId="17" applyFont="1" applyBorder="1" applyAlignment="1">
      <alignment horizontal="center" vertical="center"/>
    </xf>
    <xf numFmtId="6" fontId="18" fillId="0" borderId="151" xfId="17" applyFont="1" applyBorder="1" applyAlignment="1">
      <alignment horizontal="center" vertical="center"/>
    </xf>
    <xf numFmtId="0" fontId="18" fillId="0" borderId="8" xfId="31" applyFont="1" applyBorder="1" applyAlignment="1">
      <alignment horizontal="center" vertical="center"/>
    </xf>
    <xf numFmtId="0" fontId="18" fillId="0" borderId="152" xfId="31" applyFont="1" applyBorder="1" applyAlignment="1">
      <alignment horizontal="center" vertical="center"/>
    </xf>
    <xf numFmtId="0" fontId="18" fillId="0" borderId="37" xfId="31" applyFont="1" applyBorder="1" applyAlignment="1">
      <alignment horizontal="center" vertical="center"/>
    </xf>
    <xf numFmtId="0" fontId="18" fillId="0" borderId="151" xfId="31" applyFont="1" applyBorder="1" applyAlignment="1">
      <alignment horizontal="center" vertical="center"/>
    </xf>
    <xf numFmtId="0" fontId="18" fillId="0" borderId="0" xfId="31" applyFont="1" applyAlignment="1">
      <alignment horizontal="center" vertical="center"/>
    </xf>
    <xf numFmtId="0" fontId="18" fillId="0" borderId="0" xfId="31" applyFont="1" applyAlignment="1">
      <alignment horizontal="left" vertical="top" wrapText="1"/>
    </xf>
    <xf numFmtId="0" fontId="23" fillId="0" borderId="0" xfId="31" applyFont="1" applyAlignment="1">
      <alignment horizontal="center" vertical="center"/>
    </xf>
    <xf numFmtId="6" fontId="18" fillId="0" borderId="37" xfId="17" applyFont="1" applyBorder="1" applyAlignment="1">
      <alignment horizontal="center" vertical="center" wrapText="1"/>
    </xf>
    <xf numFmtId="6" fontId="18" fillId="0" borderId="151" xfId="17" applyFont="1" applyBorder="1" applyAlignment="1">
      <alignment horizontal="center" vertical="center" wrapText="1"/>
    </xf>
    <xf numFmtId="177" fontId="14" fillId="9" borderId="0" xfId="18" applyNumberFormat="1" applyFont="1" applyFill="1" applyAlignment="1">
      <alignment vertical="center"/>
    </xf>
    <xf numFmtId="0" fontId="18" fillId="0" borderId="93" xfId="31" applyFont="1" applyBorder="1" applyAlignment="1">
      <alignment horizontal="center" vertical="center"/>
    </xf>
    <xf numFmtId="0" fontId="18" fillId="0" borderId="4" xfId="31" applyFont="1" applyBorder="1" applyAlignment="1">
      <alignment horizontal="center" vertical="center"/>
    </xf>
    <xf numFmtId="6" fontId="18" fillId="0" borderId="8" xfId="17" applyFont="1" applyBorder="1" applyAlignment="1">
      <alignment horizontal="center" vertical="center" wrapText="1"/>
    </xf>
    <xf numFmtId="6" fontId="18" fillId="0" borderId="152" xfId="17" applyFont="1" applyBorder="1" applyAlignment="1">
      <alignment horizontal="center" vertical="center" wrapText="1"/>
    </xf>
    <xf numFmtId="0" fontId="98" fillId="0" borderId="4" xfId="47" applyFont="1" applyBorder="1" applyAlignment="1">
      <alignment horizontal="center" vertical="center"/>
    </xf>
    <xf numFmtId="0" fontId="100" fillId="0" borderId="122" xfId="47" applyFont="1" applyBorder="1" applyAlignment="1">
      <alignment vertical="center"/>
    </xf>
    <xf numFmtId="0" fontId="100" fillId="0" borderId="123" xfId="47" applyFont="1" applyBorder="1" applyAlignment="1">
      <alignment vertical="center"/>
    </xf>
    <xf numFmtId="0" fontId="100" fillId="0" borderId="1" xfId="47" applyFont="1" applyBorder="1" applyAlignment="1">
      <alignment vertical="center"/>
    </xf>
    <xf numFmtId="0" fontId="99" fillId="0" borderId="77" xfId="47" applyFont="1" applyBorder="1" applyAlignment="1">
      <alignment horizontal="center" vertical="center"/>
    </xf>
    <xf numFmtId="0" fontId="99" fillId="0" borderId="50" xfId="47" applyFont="1" applyBorder="1" applyAlignment="1">
      <alignment vertical="center"/>
    </xf>
    <xf numFmtId="0" fontId="99" fillId="0" borderId="22" xfId="47" applyFont="1" applyBorder="1" applyAlignment="1">
      <alignment vertical="center"/>
    </xf>
    <xf numFmtId="0" fontId="98" fillId="0" borderId="41" xfId="47" applyFont="1" applyBorder="1" applyAlignment="1">
      <alignment horizontal="center" vertical="center"/>
    </xf>
    <xf numFmtId="0" fontId="98" fillId="0" borderId="37" xfId="47" applyFont="1" applyBorder="1" applyAlignment="1">
      <alignment horizontal="center" vertical="center"/>
    </xf>
    <xf numFmtId="0" fontId="98" fillId="0" borderId="50" xfId="47" applyFont="1" applyBorder="1" applyAlignment="1">
      <alignment horizontal="center" vertical="center"/>
    </xf>
    <xf numFmtId="0" fontId="98" fillId="0" borderId="4" xfId="47" applyFont="1" applyBorder="1" applyAlignment="1">
      <alignment vertical="center"/>
    </xf>
    <xf numFmtId="0" fontId="99" fillId="0" borderId="94" xfId="47" applyFont="1" applyBorder="1" applyAlignment="1">
      <alignment horizontal="center" vertical="center"/>
    </xf>
    <xf numFmtId="0" fontId="99" fillId="0" borderId="50" xfId="47" applyFont="1" applyBorder="1" applyAlignment="1">
      <alignment horizontal="center" vertical="center"/>
    </xf>
    <xf numFmtId="0" fontId="99" fillId="0" borderId="51" xfId="47" applyFont="1" applyBorder="1" applyAlignment="1">
      <alignment horizontal="center" vertical="center"/>
    </xf>
    <xf numFmtId="0" fontId="98" fillId="0" borderId="37" xfId="47" applyFont="1" applyBorder="1" applyAlignment="1">
      <alignment horizontal="center" vertical="center" wrapText="1"/>
    </xf>
    <xf numFmtId="0" fontId="98" fillId="0" borderId="50" xfId="47" applyFont="1" applyBorder="1" applyAlignment="1">
      <alignment horizontal="center" vertical="center" wrapText="1"/>
    </xf>
    <xf numFmtId="0" fontId="98" fillId="0" borderId="93" xfId="47" applyFont="1" applyBorder="1" applyAlignment="1">
      <alignment horizontal="center" vertical="center"/>
    </xf>
    <xf numFmtId="0" fontId="98" fillId="0" borderId="93" xfId="47" applyFont="1" applyBorder="1" applyAlignment="1">
      <alignment vertical="center"/>
    </xf>
    <xf numFmtId="0" fontId="98" fillId="0" borderId="98" xfId="47" applyFont="1" applyBorder="1" applyAlignment="1">
      <alignment horizontal="center" vertical="center"/>
    </xf>
    <xf numFmtId="0" fontId="98" fillId="0" borderId="98" xfId="47" applyFont="1" applyBorder="1" applyAlignment="1">
      <alignment vertical="center"/>
    </xf>
    <xf numFmtId="0" fontId="98" fillId="0" borderId="28" xfId="47" applyFont="1" applyBorder="1" applyAlignment="1">
      <alignment horizontal="center" vertical="center"/>
    </xf>
    <xf numFmtId="0" fontId="98" fillId="0" borderId="24" xfId="47" applyFont="1" applyBorder="1" applyAlignment="1">
      <alignment horizontal="center" vertical="center"/>
    </xf>
    <xf numFmtId="0" fontId="98" fillId="0" borderId="5" xfId="47" applyFont="1" applyBorder="1" applyAlignment="1">
      <alignment horizontal="center" vertical="center"/>
    </xf>
    <xf numFmtId="3" fontId="98" fillId="0" borderId="98" xfId="47" applyNumberFormat="1" applyFont="1" applyBorder="1" applyAlignment="1">
      <alignment vertical="center"/>
    </xf>
    <xf numFmtId="0" fontId="1" fillId="0" borderId="6" xfId="47" applyBorder="1" applyAlignment="1">
      <alignment vertical="center"/>
    </xf>
    <xf numFmtId="0" fontId="1" fillId="0" borderId="55" xfId="47" applyBorder="1" applyAlignment="1">
      <alignment horizontal="center" vertical="center"/>
    </xf>
    <xf numFmtId="0" fontId="1" fillId="0" borderId="0" xfId="47" applyAlignment="1">
      <alignment horizontal="center" vertical="center"/>
    </xf>
    <xf numFmtId="0" fontId="1" fillId="0" borderId="63" xfId="47" applyBorder="1" applyAlignment="1">
      <alignment vertical="center"/>
    </xf>
    <xf numFmtId="0" fontId="1" fillId="0" borderId="67" xfId="47" applyBorder="1" applyAlignment="1">
      <alignment vertical="center"/>
    </xf>
    <xf numFmtId="0" fontId="101" fillId="0" borderId="122" xfId="47" applyFont="1" applyBorder="1" applyAlignment="1">
      <alignment vertical="center"/>
    </xf>
    <xf numFmtId="0" fontId="101" fillId="0" borderId="123" xfId="47" applyFont="1" applyBorder="1" applyAlignment="1">
      <alignment vertical="center"/>
    </xf>
    <xf numFmtId="0" fontId="99" fillId="0" borderId="82" xfId="47" applyFont="1" applyBorder="1" applyAlignment="1">
      <alignment horizontal="center" vertical="center"/>
    </xf>
    <xf numFmtId="0" fontId="1" fillId="0" borderId="69" xfId="47" applyBorder="1">
      <alignment vertical="center"/>
    </xf>
    <xf numFmtId="0" fontId="1" fillId="0" borderId="155" xfId="47" applyBorder="1">
      <alignment vertical="center"/>
    </xf>
    <xf numFmtId="0" fontId="98" fillId="0" borderId="67" xfId="47" applyFont="1" applyBorder="1" applyAlignment="1">
      <alignment horizontal="center" vertical="center"/>
    </xf>
    <xf numFmtId="0" fontId="98" fillId="0" borderId="156" xfId="47" applyFont="1" applyBorder="1" applyAlignment="1">
      <alignment vertical="center"/>
    </xf>
    <xf numFmtId="0" fontId="98" fillId="0" borderId="42" xfId="47" applyFont="1" applyBorder="1" applyAlignment="1">
      <alignment horizontal="center" vertical="center"/>
    </xf>
    <xf numFmtId="0" fontId="98" fillId="0" borderId="63" xfId="47" applyFont="1" applyBorder="1" applyAlignment="1">
      <alignment vertical="center"/>
    </xf>
    <xf numFmtId="0" fontId="98" fillId="0" borderId="64" xfId="47" applyFont="1" applyBorder="1" applyAlignment="1">
      <alignment vertical="center"/>
    </xf>
    <xf numFmtId="0" fontId="26" fillId="0" borderId="0" xfId="47" applyFont="1" applyAlignment="1">
      <alignment horizontal="right" vertical="center"/>
    </xf>
    <xf numFmtId="180" fontId="14" fillId="0" borderId="0" xfId="25" applyNumberFormat="1" applyFont="1" applyAlignment="1">
      <alignment horizontal="center"/>
    </xf>
    <xf numFmtId="179" fontId="14" fillId="0" borderId="0" xfId="25" applyNumberFormat="1" applyFont="1" applyAlignment="1">
      <alignment horizontal="left"/>
    </xf>
    <xf numFmtId="181" fontId="14" fillId="0" borderId="0" xfId="25" applyNumberFormat="1" applyFont="1" applyAlignment="1">
      <alignment horizontal="left"/>
    </xf>
    <xf numFmtId="0" fontId="26" fillId="0" borderId="0" xfId="0" applyFont="1" applyAlignment="1">
      <alignment horizontal="center" vertical="center"/>
    </xf>
    <xf numFmtId="182" fontId="0" fillId="0" borderId="0" xfId="0" applyNumberFormat="1" applyAlignment="1">
      <alignment horizontal="left" vertical="center"/>
    </xf>
    <xf numFmtId="0" fontId="18" fillId="6" borderId="5" xfId="34" applyFont="1" applyFill="1" applyBorder="1" applyAlignment="1">
      <alignment vertical="center" wrapText="1"/>
    </xf>
    <xf numFmtId="0" fontId="18" fillId="6" borderId="2" xfId="34" applyFont="1" applyFill="1" applyBorder="1" applyAlignment="1">
      <alignment vertical="center" wrapText="1"/>
    </xf>
    <xf numFmtId="0" fontId="18" fillId="6" borderId="6" xfId="34" applyFont="1" applyFill="1" applyBorder="1" applyAlignment="1">
      <alignment vertical="center" wrapText="1"/>
    </xf>
    <xf numFmtId="58" fontId="18" fillId="6" borderId="2" xfId="34" applyNumberFormat="1" applyFont="1" applyFill="1" applyBorder="1" applyAlignment="1">
      <alignment horizontal="left" vertical="center" indent="1" shrinkToFit="1"/>
    </xf>
    <xf numFmtId="58" fontId="18" fillId="6" borderId="6" xfId="34" applyNumberFormat="1" applyFont="1" applyFill="1" applyBorder="1" applyAlignment="1">
      <alignment horizontal="left" vertical="center" indent="1" shrinkToFit="1"/>
    </xf>
    <xf numFmtId="0" fontId="7" fillId="0" borderId="0" xfId="40" applyFont="1" applyAlignment="1">
      <alignment horizontal="left" vertical="center" wrapText="1"/>
    </xf>
  </cellXfs>
  <cellStyles count="49">
    <cellStyle name="Calc Currency (0)" xfId="1"/>
    <cellStyle name="entry" xfId="2"/>
    <cellStyle name="Header1" xfId="3"/>
    <cellStyle name="Header2" xfId="4"/>
    <cellStyle name="Normal_#18-Internet" xfId="5"/>
    <cellStyle name="price" xfId="6"/>
    <cellStyle name="revised" xfId="7"/>
    <cellStyle name="section" xfId="8"/>
    <cellStyle name="title" xfId="9"/>
    <cellStyle name="パーセント" xfId="10" builtinId="5"/>
    <cellStyle name="ハイパーリンク" xfId="11" builtinId="8"/>
    <cellStyle name="ハイパーリンク_工事連絡書雛形" xfId="12"/>
    <cellStyle name="円表示" xfId="13"/>
    <cellStyle name="円也表示" xfId="14"/>
    <cellStyle name="桁区切り" xfId="15" builtinId="6"/>
    <cellStyle name="桁区切り 2" xfId="16"/>
    <cellStyle name="通貨 2" xfId="17"/>
    <cellStyle name="標準" xfId="0" builtinId="0"/>
    <cellStyle name="標準 2" xfId="18"/>
    <cellStyle name="標準 3" xfId="19"/>
    <cellStyle name="標準 4" xfId="20"/>
    <cellStyle name="標準 5" xfId="21"/>
    <cellStyle name="標準 6" xfId="22"/>
    <cellStyle name="標準 7" xfId="23"/>
    <cellStyle name="標準 8" xfId="24"/>
    <cellStyle name="標準_○統一基準書式" xfId="25"/>
    <cellStyle name="標準_005(変更)工程表" xfId="26"/>
    <cellStyle name="標準_006現場代理人等通知書" xfId="27"/>
    <cellStyle name="標準_007工事経歴書" xfId="28"/>
    <cellStyle name="標準_008現場代理人等変更通知書" xfId="29"/>
    <cellStyle name="標準_011貸与品借用（返納）書" xfId="30"/>
    <cellStyle name="標準_012支給品受領書" xfId="31"/>
    <cellStyle name="標準_021請負代金額の変更請求" xfId="32"/>
    <cellStyle name="標準_028工期延長願" xfId="33"/>
    <cellStyle name="標準_049請負工事既済部分検査要求書" xfId="34"/>
    <cellStyle name="標準_050指定部分引渡書" xfId="35"/>
    <cellStyle name="標準_051指定部分完成通知書" xfId="36"/>
    <cellStyle name="標準_052引渡書" xfId="37"/>
    <cellStyle name="標準_053完成通知書" xfId="38"/>
    <cellStyle name="標準_146補修完了報告書" xfId="39"/>
    <cellStyle name="標準_yousiki-61" xfId="40"/>
    <cellStyle name="標準_完成書類等H170309大分Ver" xfId="41"/>
    <cellStyle name="標準_工事連絡書雛形" xfId="42"/>
    <cellStyle name="標準_工程表" xfId="43"/>
    <cellStyle name="標準_施工体制台帳確認一覧表（H23.9Ver）" xfId="44"/>
    <cellStyle name="標準_進捗状況" xfId="45"/>
    <cellStyle name="標準_統一基準版工事文書（平成17年3月1日)" xfId="46"/>
    <cellStyle name="標準_様式ー３" xfId="47"/>
    <cellStyle name="未定義" xfId="48"/>
  </cellStyles>
  <dxfs count="4">
    <dxf>
      <fill>
        <patternFill>
          <fgColor indexed="64"/>
          <bgColor indexed="13"/>
        </patternFill>
      </fill>
    </dxf>
    <dxf>
      <font>
        <condense val="0"/>
        <extend val="0"/>
        <color indexed="10"/>
      </font>
      <fill>
        <patternFill patternType="none">
          <fgColor indexed="64"/>
          <bgColor indexed="65"/>
        </patternFill>
      </fill>
    </dxf>
    <dxf>
      <fill>
        <patternFill>
          <fgColor indexed="64"/>
          <bgColor indexed="13"/>
        </patternFill>
      </fill>
    </dxf>
    <dxf>
      <font>
        <condense val="0"/>
        <extend val="0"/>
        <color indexed="10"/>
      </font>
      <fill>
        <patternFill patternType="none">
          <fgColor indexed="64"/>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http://www.mlit.go.jp/totikensangyo/const/1_6_bt_000191.html" TargetMode="External"/></Relationships>
</file>

<file path=xl/drawings/_rels/drawing31.xml.rels><?xml version="1.0" encoding="UTF-8" standalone="yes"?>
<Relationships xmlns="http://schemas.openxmlformats.org/package/2006/relationships"><Relationship Id="rId1" Type="http://schemas.openxmlformats.org/officeDocument/2006/relationships/hyperlink" Target="http://www.mlit.go.jp/totikensangyo/const/1_6_bt_000191.html" TargetMode="External"/></Relationships>
</file>

<file path=xl/drawings/_rels/drawing3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Print_Area"/></Relationships>
</file>

<file path=xl/drawings/_rels/drawing4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6.xml.rels><?xml version="1.0" encoding="UTF-8" standalone="yes"?>
<Relationships xmlns="http://schemas.openxmlformats.org/package/2006/relationships"><Relationship Id="rId3" Type="http://schemas.openxmlformats.org/officeDocument/2006/relationships/hyperlink" Target="#&#30446;&#27425;!A1"/><Relationship Id="rId2" Type="http://schemas.openxmlformats.org/officeDocument/2006/relationships/image" Target="../media/image2.jpeg"/><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8.xml.rels><?xml version="1.0" encoding="UTF-8" standalone="yes"?>
<Relationships xmlns="http://schemas.openxmlformats.org/package/2006/relationships"><Relationship Id="rId1" Type="http://schemas.openxmlformats.org/officeDocument/2006/relationships/hyperlink" Target="#&#30446;&#27425;!Print_Area"/></Relationships>
</file>

<file path=xl/drawings/_rels/drawing4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2.xml.rels><?xml version="1.0" encoding="UTF-8" standalone="yes"?>
<Relationships xmlns="http://schemas.openxmlformats.org/package/2006/relationships"><Relationship Id="rId2" Type="http://schemas.openxmlformats.org/officeDocument/2006/relationships/hyperlink" Target="#&#30446;&#27425;!A1"/><Relationship Id="rId1" Type="http://schemas.openxmlformats.org/officeDocument/2006/relationships/image" Target="../media/image3.png"/></Relationships>
</file>

<file path=xl/drawings/_rels/drawing6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Print_Area"/></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xdr:from>
      <xdr:col>0</xdr:col>
      <xdr:colOff>1257300</xdr:colOff>
      <xdr:row>0</xdr:row>
      <xdr:rowOff>0</xdr:rowOff>
    </xdr:from>
    <xdr:to>
      <xdr:col>0</xdr:col>
      <xdr:colOff>180975</xdr:colOff>
      <xdr:row>0</xdr:row>
      <xdr:rowOff>0</xdr:rowOff>
    </xdr:to>
    <xdr:sp macro="" textlink="">
      <xdr:nvSpPr>
        <xdr:cNvPr id="14556" name="Rectangle 1"/>
        <xdr:cNvSpPr>
          <a:spLocks noChangeArrowheads="1"/>
        </xdr:cNvSpPr>
      </xdr:nvSpPr>
      <xdr:spPr bwMode="auto">
        <a:xfrm>
          <a:off x="180975" y="0"/>
          <a:ext cx="0" cy="0"/>
        </a:xfrm>
        <a:prstGeom prst="rect">
          <a:avLst/>
        </a:prstGeom>
        <a:solidFill>
          <a:srgbClr val="FFFF00"/>
        </a:solidFill>
        <a:ln w="9525">
          <a:solidFill>
            <a:srgbClr val="0000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723921</xdr:colOff>
      <xdr:row>2</xdr:row>
      <xdr:rowOff>11936</xdr:rowOff>
    </xdr:to>
    <xdr:sp macro="" textlink="">
      <xdr:nvSpPr>
        <xdr:cNvPr id="2" name="テキスト ボックス 1">
          <a:hlinkClick xmlns:r="http://schemas.openxmlformats.org/officeDocument/2006/relationships" r:id="rId1"/>
        </xdr:cNvPr>
        <xdr:cNvSpPr txBox="1"/>
      </xdr:nvSpPr>
      <xdr:spPr>
        <a:xfrm>
          <a:off x="0" y="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80</xdr:col>
      <xdr:colOff>9233</xdr:colOff>
      <xdr:row>9</xdr:row>
      <xdr:rowOff>92026</xdr:rowOff>
    </xdr:from>
    <xdr:to>
      <xdr:col>81</xdr:col>
      <xdr:colOff>94958</xdr:colOff>
      <xdr:row>11</xdr:row>
      <xdr:rowOff>53193</xdr:rowOff>
    </xdr:to>
    <xdr:sp macro="" textlink="">
      <xdr:nvSpPr>
        <xdr:cNvPr id="2" name="Oval 1"/>
        <xdr:cNvSpPr>
          <a:spLocks noChangeArrowheads="1"/>
        </xdr:cNvSpPr>
      </xdr:nvSpPr>
      <xdr:spPr bwMode="auto">
        <a:xfrm>
          <a:off x="9922853" y="1214071"/>
          <a:ext cx="209550" cy="208817"/>
        </a:xfrm>
        <a:prstGeom prst="ellipse">
          <a:avLst/>
        </a:prstGeom>
        <a:solidFill>
          <a:srgbClr val="FFFFFF"/>
        </a:solidFill>
        <a:ln w="3175">
          <a:solidFill>
            <a:srgbClr val="000000"/>
          </a:solidFill>
          <a:round/>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明朝"/>
              <a:ea typeface="ＭＳ Ｐ明朝"/>
            </a:rPr>
            <a:t>印</a:t>
          </a:r>
        </a:p>
      </xdr:txBody>
    </xdr:sp>
    <xdr:clientData/>
  </xdr:twoCellAnchor>
  <xdr:twoCellAnchor>
    <xdr:from>
      <xdr:col>0</xdr:col>
      <xdr:colOff>9525</xdr:colOff>
      <xdr:row>17</xdr:row>
      <xdr:rowOff>0</xdr:rowOff>
    </xdr:from>
    <xdr:to>
      <xdr:col>16</xdr:col>
      <xdr:colOff>0</xdr:colOff>
      <xdr:row>20</xdr:row>
      <xdr:rowOff>114300</xdr:rowOff>
    </xdr:to>
    <xdr:sp macro="" textlink="">
      <xdr:nvSpPr>
        <xdr:cNvPr id="108937" name="Line 2"/>
        <xdr:cNvSpPr>
          <a:spLocks noChangeShapeType="1"/>
        </xdr:cNvSpPr>
      </xdr:nvSpPr>
      <xdr:spPr bwMode="auto">
        <a:xfrm>
          <a:off x="9525" y="2105025"/>
          <a:ext cx="1971675" cy="4857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9525</xdr:rowOff>
    </xdr:from>
    <xdr:to>
      <xdr:col>8</xdr:col>
      <xdr:colOff>0</xdr:colOff>
      <xdr:row>21</xdr:row>
      <xdr:rowOff>0</xdr:rowOff>
    </xdr:to>
    <xdr:sp macro="" textlink="">
      <xdr:nvSpPr>
        <xdr:cNvPr id="108938" name="Line 3"/>
        <xdr:cNvSpPr>
          <a:spLocks noChangeShapeType="1"/>
        </xdr:cNvSpPr>
      </xdr:nvSpPr>
      <xdr:spPr bwMode="auto">
        <a:xfrm>
          <a:off x="9525" y="2114550"/>
          <a:ext cx="981075" cy="4857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15</xdr:col>
      <xdr:colOff>116205</xdr:colOff>
      <xdr:row>21</xdr:row>
      <xdr:rowOff>28575</xdr:rowOff>
    </xdr:from>
    <xdr:ext cx="18531" cy="551946"/>
    <xdr:sp macro="" textlink="">
      <xdr:nvSpPr>
        <xdr:cNvPr id="5" name="Text Box 4"/>
        <xdr:cNvSpPr txBox="1">
          <a:spLocks noChangeArrowheads="1"/>
        </xdr:cNvSpPr>
      </xdr:nvSpPr>
      <xdr:spPr bwMode="auto">
        <a:xfrm>
          <a:off x="1973580" y="2628900"/>
          <a:ext cx="18531" cy="551946"/>
        </a:xfrm>
        <a:prstGeom prst="rect">
          <a:avLst/>
        </a:prstGeom>
        <a:noFill/>
        <a:ln w="3175">
          <a:noFill/>
          <a:miter lim="800000"/>
          <a:headEnd/>
          <a:tailEnd/>
        </a:ln>
        <a:effectLst/>
      </xdr:spPr>
      <xdr:txBody>
        <a:bodyPr wrap="none" lIns="18288" tIns="18288" rIns="0" bIns="0" anchor="t" upright="1">
          <a:spAutoFit/>
        </a:bodyPr>
        <a:lstStyle/>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xdr:txBody>
    </xdr:sp>
    <xdr:clientData/>
  </xdr:oneCellAnchor>
  <xdr:oneCellAnchor>
    <xdr:from>
      <xdr:col>22</xdr:col>
      <xdr:colOff>116205</xdr:colOff>
      <xdr:row>23</xdr:row>
      <xdr:rowOff>28575</xdr:rowOff>
    </xdr:from>
    <xdr:ext cx="18531" cy="418576"/>
    <xdr:sp macro="" textlink="">
      <xdr:nvSpPr>
        <xdr:cNvPr id="6" name="Text Box 5"/>
        <xdr:cNvSpPr txBox="1">
          <a:spLocks noChangeArrowheads="1"/>
        </xdr:cNvSpPr>
      </xdr:nvSpPr>
      <xdr:spPr bwMode="auto">
        <a:xfrm>
          <a:off x="2840355" y="2876550"/>
          <a:ext cx="18531" cy="418576"/>
        </a:xfrm>
        <a:prstGeom prst="rect">
          <a:avLst/>
        </a:prstGeom>
        <a:noFill/>
        <a:ln w="3175">
          <a:noFill/>
          <a:miter lim="800000"/>
          <a:headEnd/>
          <a:tailEnd/>
        </a:ln>
        <a:effectLst/>
      </xdr:spPr>
      <xdr:txBody>
        <a:bodyPr wrap="none" lIns="18288" tIns="18288" rIns="0" bIns="0" anchor="t" upright="1">
          <a:spAutoFit/>
        </a:bodyPr>
        <a:lstStyle/>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xdr:txBody>
    </xdr:sp>
    <xdr:clientData/>
  </xdr:oneCellAnchor>
  <xdr:oneCellAnchor>
    <xdr:from>
      <xdr:col>20</xdr:col>
      <xdr:colOff>9525</xdr:colOff>
      <xdr:row>29</xdr:row>
      <xdr:rowOff>47625</xdr:rowOff>
    </xdr:from>
    <xdr:ext cx="18531" cy="551946"/>
    <xdr:sp macro="" textlink="">
      <xdr:nvSpPr>
        <xdr:cNvPr id="7" name="Text Box 6"/>
        <xdr:cNvSpPr txBox="1">
          <a:spLocks noChangeArrowheads="1"/>
        </xdr:cNvSpPr>
      </xdr:nvSpPr>
      <xdr:spPr bwMode="auto">
        <a:xfrm>
          <a:off x="2486025" y="3638550"/>
          <a:ext cx="18531" cy="551946"/>
        </a:xfrm>
        <a:prstGeom prst="rect">
          <a:avLst/>
        </a:prstGeom>
        <a:noFill/>
        <a:ln w="3175">
          <a:noFill/>
          <a:miter lim="800000"/>
          <a:headEnd/>
          <a:tailEnd/>
        </a:ln>
        <a:effectLst/>
      </xdr:spPr>
      <xdr:txBody>
        <a:bodyPr wrap="none" lIns="18288" tIns="18288" rIns="0" bIns="0" anchor="t" upright="1">
          <a:spAutoFit/>
        </a:bodyPr>
        <a:lstStyle/>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xdr:txBody>
    </xdr:sp>
    <xdr:clientData/>
  </xdr:oneCellAnchor>
  <xdr:oneCellAnchor>
    <xdr:from>
      <xdr:col>23</xdr:col>
      <xdr:colOff>116205</xdr:colOff>
      <xdr:row>33</xdr:row>
      <xdr:rowOff>28575</xdr:rowOff>
    </xdr:from>
    <xdr:ext cx="18531" cy="418576"/>
    <xdr:sp macro="" textlink="">
      <xdr:nvSpPr>
        <xdr:cNvPr id="8" name="Text Box 7"/>
        <xdr:cNvSpPr txBox="1">
          <a:spLocks noChangeArrowheads="1"/>
        </xdr:cNvSpPr>
      </xdr:nvSpPr>
      <xdr:spPr bwMode="auto">
        <a:xfrm>
          <a:off x="2964180" y="4114800"/>
          <a:ext cx="18531" cy="418576"/>
        </a:xfrm>
        <a:prstGeom prst="rect">
          <a:avLst/>
        </a:prstGeom>
        <a:noFill/>
        <a:ln w="3175">
          <a:noFill/>
          <a:miter lim="800000"/>
          <a:headEnd/>
          <a:tailEnd/>
        </a:ln>
        <a:effectLst/>
      </xdr:spPr>
      <xdr:txBody>
        <a:bodyPr wrap="none" lIns="18288" tIns="18288" rIns="0" bIns="0" anchor="t" upright="1">
          <a:spAutoFit/>
        </a:bodyPr>
        <a:lstStyle/>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xdr:txBody>
    </xdr:sp>
    <xdr:clientData/>
  </xdr:oneCellAnchor>
  <xdr:oneCellAnchor>
    <xdr:from>
      <xdr:col>25</xdr:col>
      <xdr:colOff>116205</xdr:colOff>
      <xdr:row>33</xdr:row>
      <xdr:rowOff>28575</xdr:rowOff>
    </xdr:from>
    <xdr:ext cx="18531" cy="418576"/>
    <xdr:sp macro="" textlink="">
      <xdr:nvSpPr>
        <xdr:cNvPr id="9" name="Text Box 8"/>
        <xdr:cNvSpPr txBox="1">
          <a:spLocks noChangeArrowheads="1"/>
        </xdr:cNvSpPr>
      </xdr:nvSpPr>
      <xdr:spPr bwMode="auto">
        <a:xfrm>
          <a:off x="3211830" y="4114800"/>
          <a:ext cx="18531" cy="418576"/>
        </a:xfrm>
        <a:prstGeom prst="rect">
          <a:avLst/>
        </a:prstGeom>
        <a:noFill/>
        <a:ln w="3175">
          <a:noFill/>
          <a:miter lim="800000"/>
          <a:headEnd/>
          <a:tailEnd/>
        </a:ln>
        <a:effectLst/>
      </xdr:spPr>
      <xdr:txBody>
        <a:bodyPr wrap="none" lIns="18288" tIns="18288" rIns="0" bIns="0" anchor="t" upright="1">
          <a:spAutoFit/>
        </a:bodyPr>
        <a:lstStyle/>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xdr:txBody>
    </xdr:sp>
    <xdr:clientData/>
  </xdr:oneCellAnchor>
  <xdr:twoCellAnchor editAs="oneCell">
    <xdr:from>
      <xdr:col>26</xdr:col>
      <xdr:colOff>76200</xdr:colOff>
      <xdr:row>37</xdr:row>
      <xdr:rowOff>19050</xdr:rowOff>
    </xdr:from>
    <xdr:to>
      <xdr:col>27</xdr:col>
      <xdr:colOff>28575</xdr:colOff>
      <xdr:row>38</xdr:row>
      <xdr:rowOff>104775</xdr:rowOff>
    </xdr:to>
    <xdr:sp macro="" textlink="">
      <xdr:nvSpPr>
        <xdr:cNvPr id="108944" name="Text Box 9"/>
        <xdr:cNvSpPr txBox="1">
          <a:spLocks noChangeArrowheads="1"/>
        </xdr:cNvSpPr>
      </xdr:nvSpPr>
      <xdr:spPr bwMode="auto">
        <a:xfrm>
          <a:off x="3295650" y="46005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miter lim="800000"/>
              <a:headEnd/>
              <a:tailEnd/>
            </a14:hiddenLine>
          </a:ext>
        </a:extLst>
      </xdr:spPr>
    </xdr:sp>
    <xdr:clientData/>
  </xdr:twoCellAnchor>
  <xdr:oneCellAnchor>
    <xdr:from>
      <xdr:col>28</xdr:col>
      <xdr:colOff>9525</xdr:colOff>
      <xdr:row>37</xdr:row>
      <xdr:rowOff>28575</xdr:rowOff>
    </xdr:from>
    <xdr:ext cx="18531" cy="551946"/>
    <xdr:sp macro="" textlink="">
      <xdr:nvSpPr>
        <xdr:cNvPr id="11" name="Text Box 10"/>
        <xdr:cNvSpPr txBox="1">
          <a:spLocks noChangeArrowheads="1"/>
        </xdr:cNvSpPr>
      </xdr:nvSpPr>
      <xdr:spPr bwMode="auto">
        <a:xfrm>
          <a:off x="3476625" y="4610100"/>
          <a:ext cx="18531" cy="551946"/>
        </a:xfrm>
        <a:prstGeom prst="rect">
          <a:avLst/>
        </a:prstGeom>
        <a:noFill/>
        <a:ln w="3175">
          <a:noFill/>
          <a:miter lim="800000"/>
          <a:headEnd/>
          <a:tailEnd/>
        </a:ln>
        <a:effectLst/>
      </xdr:spPr>
      <xdr:txBody>
        <a:bodyPr wrap="none" lIns="18288" tIns="18288" rIns="0" bIns="0" anchor="t" upright="1">
          <a:spAutoFit/>
        </a:bodyPr>
        <a:lstStyle/>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xdr:txBody>
    </xdr:sp>
    <xdr:clientData/>
  </xdr:oneCellAnchor>
  <xdr:oneCellAnchor>
    <xdr:from>
      <xdr:col>15</xdr:col>
      <xdr:colOff>116205</xdr:colOff>
      <xdr:row>33</xdr:row>
      <xdr:rowOff>28575</xdr:rowOff>
    </xdr:from>
    <xdr:ext cx="18531" cy="551946"/>
    <xdr:sp macro="" textlink="">
      <xdr:nvSpPr>
        <xdr:cNvPr id="12" name="Text Box 11"/>
        <xdr:cNvSpPr txBox="1">
          <a:spLocks noChangeArrowheads="1"/>
        </xdr:cNvSpPr>
      </xdr:nvSpPr>
      <xdr:spPr bwMode="auto">
        <a:xfrm>
          <a:off x="1973580" y="4114800"/>
          <a:ext cx="18531" cy="551946"/>
        </a:xfrm>
        <a:prstGeom prst="rect">
          <a:avLst/>
        </a:prstGeom>
        <a:noFill/>
        <a:ln w="3175">
          <a:noFill/>
          <a:miter lim="800000"/>
          <a:headEnd/>
          <a:tailEnd/>
        </a:ln>
        <a:effectLst/>
      </xdr:spPr>
      <xdr:txBody>
        <a:bodyPr wrap="none" lIns="18288" tIns="18288" rIns="0" bIns="0" anchor="t" upright="1">
          <a:spAutoFit/>
        </a:bodyPr>
        <a:lstStyle/>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xdr:txBody>
    </xdr:sp>
    <xdr:clientData/>
  </xdr:oneCellAnchor>
  <xdr:twoCellAnchor>
    <xdr:from>
      <xdr:col>27</xdr:col>
      <xdr:colOff>0</xdr:colOff>
      <xdr:row>26</xdr:row>
      <xdr:rowOff>9525</xdr:rowOff>
    </xdr:from>
    <xdr:to>
      <xdr:col>31</xdr:col>
      <xdr:colOff>114300</xdr:colOff>
      <xdr:row>26</xdr:row>
      <xdr:rowOff>9525</xdr:rowOff>
    </xdr:to>
    <xdr:sp macro="" textlink="">
      <xdr:nvSpPr>
        <xdr:cNvPr id="108947" name="Line 12"/>
        <xdr:cNvSpPr>
          <a:spLocks noChangeShapeType="1"/>
        </xdr:cNvSpPr>
      </xdr:nvSpPr>
      <xdr:spPr bwMode="auto">
        <a:xfrm>
          <a:off x="3343275" y="3228975"/>
          <a:ext cx="6096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a:solidFill>
                <a:srgbClr val="000000"/>
              </a:solidFill>
              <a:round/>
              <a:headEnd/>
              <a:tailEnd/>
            </a14:hiddenLine>
          </a:ext>
        </a:extLst>
      </xdr:spPr>
    </xdr:sp>
    <xdr:clientData/>
  </xdr:twoCellAnchor>
  <xdr:twoCellAnchor>
    <xdr:from>
      <xdr:col>42</xdr:col>
      <xdr:colOff>0</xdr:colOff>
      <xdr:row>26</xdr:row>
      <xdr:rowOff>9525</xdr:rowOff>
    </xdr:from>
    <xdr:to>
      <xdr:col>42</xdr:col>
      <xdr:colOff>0</xdr:colOff>
      <xdr:row>26</xdr:row>
      <xdr:rowOff>19050</xdr:rowOff>
    </xdr:to>
    <xdr:sp macro="" textlink="">
      <xdr:nvSpPr>
        <xdr:cNvPr id="108948" name="Line 13"/>
        <xdr:cNvSpPr>
          <a:spLocks noChangeShapeType="1"/>
        </xdr:cNvSpPr>
      </xdr:nvSpPr>
      <xdr:spPr bwMode="auto">
        <a:xfrm>
          <a:off x="5200650" y="3228975"/>
          <a:ext cx="0"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val="000000"/>
              </a:solidFill>
              <a:round/>
              <a:headEnd/>
              <a:tailEnd/>
            </a14:hiddenLine>
          </a:ext>
        </a:extLst>
      </xdr:spPr>
    </xdr:sp>
    <xdr:clientData/>
  </xdr:twoCellAnchor>
  <xdr:twoCellAnchor>
    <xdr:from>
      <xdr:col>32</xdr:col>
      <xdr:colOff>0</xdr:colOff>
      <xdr:row>26</xdr:row>
      <xdr:rowOff>0</xdr:rowOff>
    </xdr:from>
    <xdr:to>
      <xdr:col>36</xdr:col>
      <xdr:colOff>0</xdr:colOff>
      <xdr:row>26</xdr:row>
      <xdr:rowOff>0</xdr:rowOff>
    </xdr:to>
    <xdr:sp macro="" textlink="">
      <xdr:nvSpPr>
        <xdr:cNvPr id="108949" name="Line 14"/>
        <xdr:cNvSpPr>
          <a:spLocks noChangeShapeType="1"/>
        </xdr:cNvSpPr>
      </xdr:nvSpPr>
      <xdr:spPr bwMode="auto">
        <a:xfrm>
          <a:off x="3962400" y="3219450"/>
          <a:ext cx="495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val="000000"/>
              </a:solidFill>
              <a:round/>
              <a:headEnd/>
              <a:tailEnd/>
            </a14:hiddenLine>
          </a:ext>
        </a:extLst>
      </xdr:spPr>
    </xdr:sp>
    <xdr:clientData/>
  </xdr:twoCellAnchor>
  <xdr:twoCellAnchor>
    <xdr:from>
      <xdr:col>32</xdr:col>
      <xdr:colOff>0</xdr:colOff>
      <xdr:row>26</xdr:row>
      <xdr:rowOff>0</xdr:rowOff>
    </xdr:from>
    <xdr:to>
      <xdr:col>37</xdr:col>
      <xdr:colOff>0</xdr:colOff>
      <xdr:row>26</xdr:row>
      <xdr:rowOff>0</xdr:rowOff>
    </xdr:to>
    <xdr:sp macro="" textlink="">
      <xdr:nvSpPr>
        <xdr:cNvPr id="108950" name="Line 15"/>
        <xdr:cNvSpPr>
          <a:spLocks noChangeShapeType="1"/>
        </xdr:cNvSpPr>
      </xdr:nvSpPr>
      <xdr:spPr bwMode="auto">
        <a:xfrm>
          <a:off x="3962400" y="3219450"/>
          <a:ext cx="6191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val="000000"/>
              </a:solidFill>
              <a:round/>
              <a:headEnd/>
              <a:tailEnd/>
            </a14:hiddenLine>
          </a:ext>
        </a:extLst>
      </xdr:spPr>
    </xdr:sp>
    <xdr:clientData/>
  </xdr:twoCellAnchor>
  <xdr:oneCellAnchor>
    <xdr:from>
      <xdr:col>15</xdr:col>
      <xdr:colOff>116205</xdr:colOff>
      <xdr:row>35</xdr:row>
      <xdr:rowOff>28575</xdr:rowOff>
    </xdr:from>
    <xdr:ext cx="18531" cy="551946"/>
    <xdr:sp macro="" textlink="">
      <xdr:nvSpPr>
        <xdr:cNvPr id="17" name="Text Box 16"/>
        <xdr:cNvSpPr txBox="1">
          <a:spLocks noChangeArrowheads="1"/>
        </xdr:cNvSpPr>
      </xdr:nvSpPr>
      <xdr:spPr bwMode="auto">
        <a:xfrm>
          <a:off x="1973580" y="4362450"/>
          <a:ext cx="18531" cy="551946"/>
        </a:xfrm>
        <a:prstGeom prst="rect">
          <a:avLst/>
        </a:prstGeom>
        <a:noFill/>
        <a:ln w="3175">
          <a:noFill/>
          <a:miter lim="800000"/>
          <a:headEnd/>
          <a:tailEnd/>
        </a:ln>
        <a:effectLst/>
      </xdr:spPr>
      <xdr:txBody>
        <a:bodyPr wrap="none" lIns="18288" tIns="18288" rIns="0" bIns="0" anchor="t" upright="1">
          <a:spAutoFit/>
        </a:bodyPr>
        <a:lstStyle/>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a:p>
          <a:pPr algn="l" rtl="0">
            <a:defRPr sz="1000"/>
          </a:pPr>
          <a:endParaRPr lang="ja-JP" altLang="en-US" sz="800" b="0" i="0" strike="noStrike">
            <a:solidFill>
              <a:srgbClr val="000000"/>
            </a:solidFill>
            <a:latin typeface="ＭＳ Ｐ明朝"/>
            <a:ea typeface="ＭＳ Ｐ明朝"/>
          </a:endParaRPr>
        </a:p>
      </xdr:txBody>
    </xdr:sp>
    <xdr:clientData/>
  </xdr:oneCellAnchor>
  <xdr:twoCellAnchor>
    <xdr:from>
      <xdr:col>18</xdr:col>
      <xdr:colOff>0</xdr:colOff>
      <xdr:row>22</xdr:row>
      <xdr:rowOff>0</xdr:rowOff>
    </xdr:from>
    <xdr:to>
      <xdr:col>18</xdr:col>
      <xdr:colOff>0</xdr:colOff>
      <xdr:row>55</xdr:row>
      <xdr:rowOff>0</xdr:rowOff>
    </xdr:to>
    <xdr:sp macro="" textlink="">
      <xdr:nvSpPr>
        <xdr:cNvPr id="108952" name="Line 17"/>
        <xdr:cNvSpPr>
          <a:spLocks noChangeShapeType="1"/>
        </xdr:cNvSpPr>
      </xdr:nvSpPr>
      <xdr:spPr bwMode="auto">
        <a:xfrm>
          <a:off x="2228850" y="2724150"/>
          <a:ext cx="0" cy="40862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val="000000"/>
              </a:solidFill>
              <a:round/>
              <a:headEnd/>
              <a:tailEnd/>
            </a14:hiddenLine>
          </a:ext>
        </a:extLst>
      </xdr:spPr>
    </xdr:sp>
    <xdr:clientData/>
  </xdr:twoCellAnchor>
  <xdr:twoCellAnchor>
    <xdr:from>
      <xdr:col>18</xdr:col>
      <xdr:colOff>0</xdr:colOff>
      <xdr:row>22</xdr:row>
      <xdr:rowOff>0</xdr:rowOff>
    </xdr:from>
    <xdr:to>
      <xdr:col>18</xdr:col>
      <xdr:colOff>0</xdr:colOff>
      <xdr:row>55</xdr:row>
      <xdr:rowOff>0</xdr:rowOff>
    </xdr:to>
    <xdr:sp macro="" textlink="">
      <xdr:nvSpPr>
        <xdr:cNvPr id="108953" name="Line 18"/>
        <xdr:cNvSpPr>
          <a:spLocks noChangeShapeType="1"/>
        </xdr:cNvSpPr>
      </xdr:nvSpPr>
      <xdr:spPr bwMode="auto">
        <a:xfrm flipV="1">
          <a:off x="2228850" y="2724150"/>
          <a:ext cx="0" cy="40862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val="000000"/>
              </a:solidFill>
              <a:round/>
              <a:headEnd/>
              <a:tailEnd/>
            </a14:hiddenLine>
          </a:ext>
        </a:extLst>
      </xdr:spPr>
    </xdr:sp>
    <xdr:clientData/>
  </xdr:twoCellAnchor>
  <xdr:twoCellAnchor>
    <xdr:from>
      <xdr:col>17</xdr:col>
      <xdr:colOff>57150</xdr:colOff>
      <xdr:row>21</xdr:row>
      <xdr:rowOff>0</xdr:rowOff>
    </xdr:from>
    <xdr:to>
      <xdr:col>17</xdr:col>
      <xdr:colOff>57150</xdr:colOff>
      <xdr:row>55</xdr:row>
      <xdr:rowOff>0</xdr:rowOff>
    </xdr:to>
    <xdr:sp macro="" textlink="">
      <xdr:nvSpPr>
        <xdr:cNvPr id="108954" name="Line 19"/>
        <xdr:cNvSpPr>
          <a:spLocks noChangeShapeType="1"/>
        </xdr:cNvSpPr>
      </xdr:nvSpPr>
      <xdr:spPr bwMode="auto">
        <a:xfrm>
          <a:off x="216217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57150</xdr:colOff>
      <xdr:row>21</xdr:row>
      <xdr:rowOff>0</xdr:rowOff>
    </xdr:from>
    <xdr:to>
      <xdr:col>19</xdr:col>
      <xdr:colOff>57150</xdr:colOff>
      <xdr:row>55</xdr:row>
      <xdr:rowOff>0</xdr:rowOff>
    </xdr:to>
    <xdr:sp macro="" textlink="">
      <xdr:nvSpPr>
        <xdr:cNvPr id="108955" name="Line 20"/>
        <xdr:cNvSpPr>
          <a:spLocks noChangeShapeType="1"/>
        </xdr:cNvSpPr>
      </xdr:nvSpPr>
      <xdr:spPr bwMode="auto">
        <a:xfrm>
          <a:off x="240982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22</xdr:col>
      <xdr:colOff>57150</xdr:colOff>
      <xdr:row>21</xdr:row>
      <xdr:rowOff>0</xdr:rowOff>
    </xdr:from>
    <xdr:to>
      <xdr:col>22</xdr:col>
      <xdr:colOff>57150</xdr:colOff>
      <xdr:row>55</xdr:row>
      <xdr:rowOff>0</xdr:rowOff>
    </xdr:to>
    <xdr:sp macro="" textlink="">
      <xdr:nvSpPr>
        <xdr:cNvPr id="108956" name="Line 21"/>
        <xdr:cNvSpPr>
          <a:spLocks noChangeShapeType="1"/>
        </xdr:cNvSpPr>
      </xdr:nvSpPr>
      <xdr:spPr bwMode="auto">
        <a:xfrm>
          <a:off x="278130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24</xdr:col>
      <xdr:colOff>57150</xdr:colOff>
      <xdr:row>21</xdr:row>
      <xdr:rowOff>0</xdr:rowOff>
    </xdr:from>
    <xdr:to>
      <xdr:col>24</xdr:col>
      <xdr:colOff>57150</xdr:colOff>
      <xdr:row>55</xdr:row>
      <xdr:rowOff>0</xdr:rowOff>
    </xdr:to>
    <xdr:sp macro="" textlink="">
      <xdr:nvSpPr>
        <xdr:cNvPr id="108957" name="Line 22"/>
        <xdr:cNvSpPr>
          <a:spLocks noChangeShapeType="1"/>
        </xdr:cNvSpPr>
      </xdr:nvSpPr>
      <xdr:spPr bwMode="auto">
        <a:xfrm>
          <a:off x="302895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57150</xdr:colOff>
      <xdr:row>21</xdr:row>
      <xdr:rowOff>0</xdr:rowOff>
    </xdr:from>
    <xdr:to>
      <xdr:col>27</xdr:col>
      <xdr:colOff>57150</xdr:colOff>
      <xdr:row>55</xdr:row>
      <xdr:rowOff>0</xdr:rowOff>
    </xdr:to>
    <xdr:sp macro="" textlink="">
      <xdr:nvSpPr>
        <xdr:cNvPr id="108958" name="Line 23"/>
        <xdr:cNvSpPr>
          <a:spLocks noChangeShapeType="1"/>
        </xdr:cNvSpPr>
      </xdr:nvSpPr>
      <xdr:spPr bwMode="auto">
        <a:xfrm>
          <a:off x="340042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57150</xdr:colOff>
      <xdr:row>21</xdr:row>
      <xdr:rowOff>0</xdr:rowOff>
    </xdr:from>
    <xdr:to>
      <xdr:col>29</xdr:col>
      <xdr:colOff>57150</xdr:colOff>
      <xdr:row>55</xdr:row>
      <xdr:rowOff>0</xdr:rowOff>
    </xdr:to>
    <xdr:sp macro="" textlink="">
      <xdr:nvSpPr>
        <xdr:cNvPr id="108959" name="Line 24"/>
        <xdr:cNvSpPr>
          <a:spLocks noChangeShapeType="1"/>
        </xdr:cNvSpPr>
      </xdr:nvSpPr>
      <xdr:spPr bwMode="auto">
        <a:xfrm>
          <a:off x="364807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32</xdr:col>
      <xdr:colOff>57150</xdr:colOff>
      <xdr:row>21</xdr:row>
      <xdr:rowOff>0</xdr:rowOff>
    </xdr:from>
    <xdr:to>
      <xdr:col>32</xdr:col>
      <xdr:colOff>57150</xdr:colOff>
      <xdr:row>55</xdr:row>
      <xdr:rowOff>0</xdr:rowOff>
    </xdr:to>
    <xdr:sp macro="" textlink="">
      <xdr:nvSpPr>
        <xdr:cNvPr id="108960" name="Line 25"/>
        <xdr:cNvSpPr>
          <a:spLocks noChangeShapeType="1"/>
        </xdr:cNvSpPr>
      </xdr:nvSpPr>
      <xdr:spPr bwMode="auto">
        <a:xfrm>
          <a:off x="401955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34</xdr:col>
      <xdr:colOff>57150</xdr:colOff>
      <xdr:row>21</xdr:row>
      <xdr:rowOff>0</xdr:rowOff>
    </xdr:from>
    <xdr:to>
      <xdr:col>34</xdr:col>
      <xdr:colOff>57150</xdr:colOff>
      <xdr:row>55</xdr:row>
      <xdr:rowOff>0</xdr:rowOff>
    </xdr:to>
    <xdr:sp macro="" textlink="">
      <xdr:nvSpPr>
        <xdr:cNvPr id="108961" name="Line 26"/>
        <xdr:cNvSpPr>
          <a:spLocks noChangeShapeType="1"/>
        </xdr:cNvSpPr>
      </xdr:nvSpPr>
      <xdr:spPr bwMode="auto">
        <a:xfrm>
          <a:off x="426720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37</xdr:col>
      <xdr:colOff>57150</xdr:colOff>
      <xdr:row>21</xdr:row>
      <xdr:rowOff>0</xdr:rowOff>
    </xdr:from>
    <xdr:to>
      <xdr:col>37</xdr:col>
      <xdr:colOff>57150</xdr:colOff>
      <xdr:row>55</xdr:row>
      <xdr:rowOff>0</xdr:rowOff>
    </xdr:to>
    <xdr:sp macro="" textlink="">
      <xdr:nvSpPr>
        <xdr:cNvPr id="108962" name="Line 27"/>
        <xdr:cNvSpPr>
          <a:spLocks noChangeShapeType="1"/>
        </xdr:cNvSpPr>
      </xdr:nvSpPr>
      <xdr:spPr bwMode="auto">
        <a:xfrm>
          <a:off x="463867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39</xdr:col>
      <xdr:colOff>57150</xdr:colOff>
      <xdr:row>21</xdr:row>
      <xdr:rowOff>0</xdr:rowOff>
    </xdr:from>
    <xdr:to>
      <xdr:col>39</xdr:col>
      <xdr:colOff>57150</xdr:colOff>
      <xdr:row>55</xdr:row>
      <xdr:rowOff>0</xdr:rowOff>
    </xdr:to>
    <xdr:sp macro="" textlink="">
      <xdr:nvSpPr>
        <xdr:cNvPr id="108963" name="Line 28"/>
        <xdr:cNvSpPr>
          <a:spLocks noChangeShapeType="1"/>
        </xdr:cNvSpPr>
      </xdr:nvSpPr>
      <xdr:spPr bwMode="auto">
        <a:xfrm>
          <a:off x="488632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42</xdr:col>
      <xdr:colOff>57150</xdr:colOff>
      <xdr:row>21</xdr:row>
      <xdr:rowOff>0</xdr:rowOff>
    </xdr:from>
    <xdr:to>
      <xdr:col>42</xdr:col>
      <xdr:colOff>57150</xdr:colOff>
      <xdr:row>55</xdr:row>
      <xdr:rowOff>0</xdr:rowOff>
    </xdr:to>
    <xdr:sp macro="" textlink="">
      <xdr:nvSpPr>
        <xdr:cNvPr id="108964" name="Line 29"/>
        <xdr:cNvSpPr>
          <a:spLocks noChangeShapeType="1"/>
        </xdr:cNvSpPr>
      </xdr:nvSpPr>
      <xdr:spPr bwMode="auto">
        <a:xfrm>
          <a:off x="525780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44</xdr:col>
      <xdr:colOff>57150</xdr:colOff>
      <xdr:row>21</xdr:row>
      <xdr:rowOff>0</xdr:rowOff>
    </xdr:from>
    <xdr:to>
      <xdr:col>44</xdr:col>
      <xdr:colOff>57150</xdr:colOff>
      <xdr:row>55</xdr:row>
      <xdr:rowOff>0</xdr:rowOff>
    </xdr:to>
    <xdr:sp macro="" textlink="">
      <xdr:nvSpPr>
        <xdr:cNvPr id="108965" name="Line 30"/>
        <xdr:cNvSpPr>
          <a:spLocks noChangeShapeType="1"/>
        </xdr:cNvSpPr>
      </xdr:nvSpPr>
      <xdr:spPr bwMode="auto">
        <a:xfrm>
          <a:off x="550545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47</xdr:col>
      <xdr:colOff>57150</xdr:colOff>
      <xdr:row>21</xdr:row>
      <xdr:rowOff>0</xdr:rowOff>
    </xdr:from>
    <xdr:to>
      <xdr:col>47</xdr:col>
      <xdr:colOff>57150</xdr:colOff>
      <xdr:row>55</xdr:row>
      <xdr:rowOff>0</xdr:rowOff>
    </xdr:to>
    <xdr:sp macro="" textlink="">
      <xdr:nvSpPr>
        <xdr:cNvPr id="108966" name="Line 31"/>
        <xdr:cNvSpPr>
          <a:spLocks noChangeShapeType="1"/>
        </xdr:cNvSpPr>
      </xdr:nvSpPr>
      <xdr:spPr bwMode="auto">
        <a:xfrm>
          <a:off x="587692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49</xdr:col>
      <xdr:colOff>57150</xdr:colOff>
      <xdr:row>21</xdr:row>
      <xdr:rowOff>0</xdr:rowOff>
    </xdr:from>
    <xdr:to>
      <xdr:col>49</xdr:col>
      <xdr:colOff>57150</xdr:colOff>
      <xdr:row>55</xdr:row>
      <xdr:rowOff>0</xdr:rowOff>
    </xdr:to>
    <xdr:sp macro="" textlink="">
      <xdr:nvSpPr>
        <xdr:cNvPr id="108967" name="Line 32"/>
        <xdr:cNvSpPr>
          <a:spLocks noChangeShapeType="1"/>
        </xdr:cNvSpPr>
      </xdr:nvSpPr>
      <xdr:spPr bwMode="auto">
        <a:xfrm>
          <a:off x="612457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52</xdr:col>
      <xdr:colOff>57150</xdr:colOff>
      <xdr:row>21</xdr:row>
      <xdr:rowOff>0</xdr:rowOff>
    </xdr:from>
    <xdr:to>
      <xdr:col>52</xdr:col>
      <xdr:colOff>57150</xdr:colOff>
      <xdr:row>55</xdr:row>
      <xdr:rowOff>0</xdr:rowOff>
    </xdr:to>
    <xdr:sp macro="" textlink="">
      <xdr:nvSpPr>
        <xdr:cNvPr id="108968" name="Line 33"/>
        <xdr:cNvSpPr>
          <a:spLocks noChangeShapeType="1"/>
        </xdr:cNvSpPr>
      </xdr:nvSpPr>
      <xdr:spPr bwMode="auto">
        <a:xfrm>
          <a:off x="649605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54</xdr:col>
      <xdr:colOff>57150</xdr:colOff>
      <xdr:row>21</xdr:row>
      <xdr:rowOff>0</xdr:rowOff>
    </xdr:from>
    <xdr:to>
      <xdr:col>54</xdr:col>
      <xdr:colOff>57150</xdr:colOff>
      <xdr:row>55</xdr:row>
      <xdr:rowOff>0</xdr:rowOff>
    </xdr:to>
    <xdr:sp macro="" textlink="">
      <xdr:nvSpPr>
        <xdr:cNvPr id="108969" name="Line 34"/>
        <xdr:cNvSpPr>
          <a:spLocks noChangeShapeType="1"/>
        </xdr:cNvSpPr>
      </xdr:nvSpPr>
      <xdr:spPr bwMode="auto">
        <a:xfrm>
          <a:off x="674370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57150</xdr:colOff>
      <xdr:row>21</xdr:row>
      <xdr:rowOff>0</xdr:rowOff>
    </xdr:from>
    <xdr:to>
      <xdr:col>57</xdr:col>
      <xdr:colOff>57150</xdr:colOff>
      <xdr:row>55</xdr:row>
      <xdr:rowOff>0</xdr:rowOff>
    </xdr:to>
    <xdr:sp macro="" textlink="">
      <xdr:nvSpPr>
        <xdr:cNvPr id="108970" name="Line 35"/>
        <xdr:cNvSpPr>
          <a:spLocks noChangeShapeType="1"/>
        </xdr:cNvSpPr>
      </xdr:nvSpPr>
      <xdr:spPr bwMode="auto">
        <a:xfrm>
          <a:off x="711517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59</xdr:col>
      <xdr:colOff>57150</xdr:colOff>
      <xdr:row>21</xdr:row>
      <xdr:rowOff>0</xdr:rowOff>
    </xdr:from>
    <xdr:to>
      <xdr:col>59</xdr:col>
      <xdr:colOff>57150</xdr:colOff>
      <xdr:row>55</xdr:row>
      <xdr:rowOff>0</xdr:rowOff>
    </xdr:to>
    <xdr:sp macro="" textlink="">
      <xdr:nvSpPr>
        <xdr:cNvPr id="108971" name="Line 36"/>
        <xdr:cNvSpPr>
          <a:spLocks noChangeShapeType="1"/>
        </xdr:cNvSpPr>
      </xdr:nvSpPr>
      <xdr:spPr bwMode="auto">
        <a:xfrm>
          <a:off x="736282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62</xdr:col>
      <xdr:colOff>57150</xdr:colOff>
      <xdr:row>21</xdr:row>
      <xdr:rowOff>0</xdr:rowOff>
    </xdr:from>
    <xdr:to>
      <xdr:col>62</xdr:col>
      <xdr:colOff>57150</xdr:colOff>
      <xdr:row>55</xdr:row>
      <xdr:rowOff>0</xdr:rowOff>
    </xdr:to>
    <xdr:sp macro="" textlink="">
      <xdr:nvSpPr>
        <xdr:cNvPr id="108972" name="Line 37"/>
        <xdr:cNvSpPr>
          <a:spLocks noChangeShapeType="1"/>
        </xdr:cNvSpPr>
      </xdr:nvSpPr>
      <xdr:spPr bwMode="auto">
        <a:xfrm>
          <a:off x="773430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64</xdr:col>
      <xdr:colOff>57150</xdr:colOff>
      <xdr:row>21</xdr:row>
      <xdr:rowOff>0</xdr:rowOff>
    </xdr:from>
    <xdr:to>
      <xdr:col>64</xdr:col>
      <xdr:colOff>57150</xdr:colOff>
      <xdr:row>55</xdr:row>
      <xdr:rowOff>0</xdr:rowOff>
    </xdr:to>
    <xdr:sp macro="" textlink="">
      <xdr:nvSpPr>
        <xdr:cNvPr id="108973" name="Line 38"/>
        <xdr:cNvSpPr>
          <a:spLocks noChangeShapeType="1"/>
        </xdr:cNvSpPr>
      </xdr:nvSpPr>
      <xdr:spPr bwMode="auto">
        <a:xfrm>
          <a:off x="798195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67</xdr:col>
      <xdr:colOff>57150</xdr:colOff>
      <xdr:row>21</xdr:row>
      <xdr:rowOff>0</xdr:rowOff>
    </xdr:from>
    <xdr:to>
      <xdr:col>67</xdr:col>
      <xdr:colOff>57150</xdr:colOff>
      <xdr:row>55</xdr:row>
      <xdr:rowOff>0</xdr:rowOff>
    </xdr:to>
    <xdr:sp macro="" textlink="">
      <xdr:nvSpPr>
        <xdr:cNvPr id="108974" name="Line 39"/>
        <xdr:cNvSpPr>
          <a:spLocks noChangeShapeType="1"/>
        </xdr:cNvSpPr>
      </xdr:nvSpPr>
      <xdr:spPr bwMode="auto">
        <a:xfrm>
          <a:off x="835342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69</xdr:col>
      <xdr:colOff>57150</xdr:colOff>
      <xdr:row>21</xdr:row>
      <xdr:rowOff>0</xdr:rowOff>
    </xdr:from>
    <xdr:to>
      <xdr:col>69</xdr:col>
      <xdr:colOff>57150</xdr:colOff>
      <xdr:row>55</xdr:row>
      <xdr:rowOff>0</xdr:rowOff>
    </xdr:to>
    <xdr:sp macro="" textlink="">
      <xdr:nvSpPr>
        <xdr:cNvPr id="108975" name="Line 40"/>
        <xdr:cNvSpPr>
          <a:spLocks noChangeShapeType="1"/>
        </xdr:cNvSpPr>
      </xdr:nvSpPr>
      <xdr:spPr bwMode="auto">
        <a:xfrm>
          <a:off x="8601075"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72</xdr:col>
      <xdr:colOff>57150</xdr:colOff>
      <xdr:row>21</xdr:row>
      <xdr:rowOff>0</xdr:rowOff>
    </xdr:from>
    <xdr:to>
      <xdr:col>72</xdr:col>
      <xdr:colOff>57150</xdr:colOff>
      <xdr:row>55</xdr:row>
      <xdr:rowOff>0</xdr:rowOff>
    </xdr:to>
    <xdr:sp macro="" textlink="">
      <xdr:nvSpPr>
        <xdr:cNvPr id="108976" name="Line 41"/>
        <xdr:cNvSpPr>
          <a:spLocks noChangeShapeType="1"/>
        </xdr:cNvSpPr>
      </xdr:nvSpPr>
      <xdr:spPr bwMode="auto">
        <a:xfrm>
          <a:off x="897255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74</xdr:col>
      <xdr:colOff>57150</xdr:colOff>
      <xdr:row>21</xdr:row>
      <xdr:rowOff>0</xdr:rowOff>
    </xdr:from>
    <xdr:to>
      <xdr:col>74</xdr:col>
      <xdr:colOff>57150</xdr:colOff>
      <xdr:row>55</xdr:row>
      <xdr:rowOff>0</xdr:rowOff>
    </xdr:to>
    <xdr:sp macro="" textlink="">
      <xdr:nvSpPr>
        <xdr:cNvPr id="108977" name="Line 42"/>
        <xdr:cNvSpPr>
          <a:spLocks noChangeShapeType="1"/>
        </xdr:cNvSpPr>
      </xdr:nvSpPr>
      <xdr:spPr bwMode="auto">
        <a:xfrm>
          <a:off x="9220200" y="2600325"/>
          <a:ext cx="0" cy="42100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26</xdr:row>
      <xdr:rowOff>0</xdr:rowOff>
    </xdr:from>
    <xdr:to>
      <xdr:col>29</xdr:col>
      <xdr:colOff>0</xdr:colOff>
      <xdr:row>26</xdr:row>
      <xdr:rowOff>0</xdr:rowOff>
    </xdr:to>
    <xdr:sp macro="" textlink="">
      <xdr:nvSpPr>
        <xdr:cNvPr id="108978" name="Line 43"/>
        <xdr:cNvSpPr>
          <a:spLocks noChangeShapeType="1"/>
        </xdr:cNvSpPr>
      </xdr:nvSpPr>
      <xdr:spPr bwMode="auto">
        <a:xfrm>
          <a:off x="3467100" y="32194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val="000000"/>
              </a:solidFill>
              <a:round/>
              <a:headEnd/>
              <a:tailEnd/>
            </a14:hiddenLine>
          </a:ext>
        </a:extLst>
      </xdr:spPr>
    </xdr:sp>
    <xdr:clientData/>
  </xdr:twoCellAnchor>
  <xdr:twoCellAnchor>
    <xdr:from>
      <xdr:col>17</xdr:col>
      <xdr:colOff>66675</xdr:colOff>
      <xdr:row>24</xdr:row>
      <xdr:rowOff>0</xdr:rowOff>
    </xdr:from>
    <xdr:to>
      <xdr:col>23</xdr:col>
      <xdr:colOff>0</xdr:colOff>
      <xdr:row>24</xdr:row>
      <xdr:rowOff>0</xdr:rowOff>
    </xdr:to>
    <xdr:sp macro="" textlink="">
      <xdr:nvSpPr>
        <xdr:cNvPr id="108979" name="Line 44"/>
        <xdr:cNvSpPr>
          <a:spLocks noChangeShapeType="1"/>
        </xdr:cNvSpPr>
      </xdr:nvSpPr>
      <xdr:spPr bwMode="auto">
        <a:xfrm>
          <a:off x="2171700" y="2971800"/>
          <a:ext cx="6762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val="000000"/>
              </a:solidFill>
              <a:round/>
              <a:headEnd/>
              <a:tailEnd/>
            </a14:hiddenLine>
          </a:ext>
        </a:extLst>
      </xdr:spPr>
    </xdr:sp>
    <xdr:clientData/>
  </xdr:twoCellAnchor>
  <xdr:twoCellAnchor>
    <xdr:from>
      <xdr:col>17</xdr:col>
      <xdr:colOff>66675</xdr:colOff>
      <xdr:row>24</xdr:row>
      <xdr:rowOff>9525</xdr:rowOff>
    </xdr:from>
    <xdr:to>
      <xdr:col>22</xdr:col>
      <xdr:colOff>57150</xdr:colOff>
      <xdr:row>24</xdr:row>
      <xdr:rowOff>9525</xdr:rowOff>
    </xdr:to>
    <xdr:sp macro="" textlink="">
      <xdr:nvSpPr>
        <xdr:cNvPr id="108980" name="Line 45"/>
        <xdr:cNvSpPr>
          <a:spLocks noChangeShapeType="1"/>
        </xdr:cNvSpPr>
      </xdr:nvSpPr>
      <xdr:spPr bwMode="auto">
        <a:xfrm>
          <a:off x="2171700" y="2981325"/>
          <a:ext cx="6096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val="000000"/>
              </a:solidFill>
              <a:round/>
              <a:headEnd/>
              <a:tailEnd/>
            </a14:hiddenLine>
          </a:ext>
        </a:extLst>
      </xdr:spPr>
    </xdr:sp>
    <xdr:clientData/>
  </xdr:twoCellAnchor>
  <xdr:twoCellAnchor>
    <xdr:from>
      <xdr:col>17</xdr:col>
      <xdr:colOff>57150</xdr:colOff>
      <xdr:row>23</xdr:row>
      <xdr:rowOff>114300</xdr:rowOff>
    </xdr:from>
    <xdr:to>
      <xdr:col>22</xdr:col>
      <xdr:colOff>57150</xdr:colOff>
      <xdr:row>23</xdr:row>
      <xdr:rowOff>114300</xdr:rowOff>
    </xdr:to>
    <xdr:sp macro="" textlink="">
      <xdr:nvSpPr>
        <xdr:cNvPr id="108981" name="Line 46"/>
        <xdr:cNvSpPr>
          <a:spLocks noChangeShapeType="1"/>
        </xdr:cNvSpPr>
      </xdr:nvSpPr>
      <xdr:spPr bwMode="auto">
        <a:xfrm>
          <a:off x="2162175" y="2962275"/>
          <a:ext cx="6191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val="000000"/>
              </a:solidFill>
              <a:round/>
              <a:headEnd/>
              <a:tailEnd/>
            </a14:hiddenLine>
          </a:ext>
        </a:extLst>
      </xdr:spPr>
    </xdr:sp>
    <xdr:clientData/>
  </xdr:twoCellAnchor>
  <xdr:twoCellAnchor>
    <xdr:from>
      <xdr:col>17</xdr:col>
      <xdr:colOff>47625</xdr:colOff>
      <xdr:row>24</xdr:row>
      <xdr:rowOff>9525</xdr:rowOff>
    </xdr:from>
    <xdr:to>
      <xdr:col>22</xdr:col>
      <xdr:colOff>47625</xdr:colOff>
      <xdr:row>24</xdr:row>
      <xdr:rowOff>9525</xdr:rowOff>
    </xdr:to>
    <xdr:sp macro="" textlink="">
      <xdr:nvSpPr>
        <xdr:cNvPr id="108982" name="Line 48"/>
        <xdr:cNvSpPr>
          <a:spLocks noChangeShapeType="1"/>
        </xdr:cNvSpPr>
      </xdr:nvSpPr>
      <xdr:spPr bwMode="auto">
        <a:xfrm>
          <a:off x="2152650" y="2981325"/>
          <a:ext cx="6191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val="000000"/>
              </a:solidFill>
              <a:round/>
              <a:headEnd/>
              <a:tailEnd/>
            </a14:hiddenLine>
          </a:ext>
        </a:extLst>
      </xdr:spPr>
    </xdr:sp>
    <xdr:clientData/>
  </xdr:twoCellAnchor>
  <xdr:twoCellAnchor>
    <xdr:from>
      <xdr:col>17</xdr:col>
      <xdr:colOff>57150</xdr:colOff>
      <xdr:row>24</xdr:row>
      <xdr:rowOff>9525</xdr:rowOff>
    </xdr:from>
    <xdr:to>
      <xdr:col>22</xdr:col>
      <xdr:colOff>57150</xdr:colOff>
      <xdr:row>24</xdr:row>
      <xdr:rowOff>9525</xdr:rowOff>
    </xdr:to>
    <xdr:sp macro="" textlink="">
      <xdr:nvSpPr>
        <xdr:cNvPr id="108983" name="Line 49"/>
        <xdr:cNvSpPr>
          <a:spLocks noChangeShapeType="1"/>
        </xdr:cNvSpPr>
      </xdr:nvSpPr>
      <xdr:spPr bwMode="auto">
        <a:xfrm>
          <a:off x="2162175" y="2981325"/>
          <a:ext cx="6191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3175">
              <a:solidFill>
                <a:srgbClr val="000000"/>
              </a:solidFill>
              <a:round/>
              <a:headEnd/>
              <a:tailEnd/>
            </a14:hiddenLine>
          </a:ext>
        </a:extLst>
      </xdr:spPr>
    </xdr:sp>
    <xdr:clientData/>
  </xdr:twoCellAnchor>
  <xdr:twoCellAnchor>
    <xdr:from>
      <xdr:col>21</xdr:col>
      <xdr:colOff>0</xdr:colOff>
      <xdr:row>25</xdr:row>
      <xdr:rowOff>123825</xdr:rowOff>
    </xdr:from>
    <xdr:to>
      <xdr:col>55</xdr:col>
      <xdr:colOff>38100</xdr:colOff>
      <xdr:row>26</xdr:row>
      <xdr:rowOff>0</xdr:rowOff>
    </xdr:to>
    <xdr:sp macro="" textlink="">
      <xdr:nvSpPr>
        <xdr:cNvPr id="108984" name="Line 50"/>
        <xdr:cNvSpPr>
          <a:spLocks noChangeShapeType="1"/>
        </xdr:cNvSpPr>
      </xdr:nvSpPr>
      <xdr:spPr bwMode="auto">
        <a:xfrm flipV="1">
          <a:off x="2600325" y="3219450"/>
          <a:ext cx="42481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95250</xdr:colOff>
      <xdr:row>28</xdr:row>
      <xdr:rowOff>0</xdr:rowOff>
    </xdr:from>
    <xdr:to>
      <xdr:col>29</xdr:col>
      <xdr:colOff>66675</xdr:colOff>
      <xdr:row>28</xdr:row>
      <xdr:rowOff>0</xdr:rowOff>
    </xdr:to>
    <xdr:sp macro="" textlink="">
      <xdr:nvSpPr>
        <xdr:cNvPr id="108985" name="Line 51"/>
        <xdr:cNvSpPr>
          <a:spLocks noChangeShapeType="1"/>
        </xdr:cNvSpPr>
      </xdr:nvSpPr>
      <xdr:spPr bwMode="auto">
        <a:xfrm>
          <a:off x="3314700" y="3467100"/>
          <a:ext cx="3429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47625</xdr:colOff>
      <xdr:row>30</xdr:row>
      <xdr:rowOff>0</xdr:rowOff>
    </xdr:from>
    <xdr:to>
      <xdr:col>44</xdr:col>
      <xdr:colOff>114300</xdr:colOff>
      <xdr:row>30</xdr:row>
      <xdr:rowOff>0</xdr:rowOff>
    </xdr:to>
    <xdr:sp macro="" textlink="">
      <xdr:nvSpPr>
        <xdr:cNvPr id="108986" name="Line 52"/>
        <xdr:cNvSpPr>
          <a:spLocks noChangeShapeType="1"/>
        </xdr:cNvSpPr>
      </xdr:nvSpPr>
      <xdr:spPr bwMode="auto">
        <a:xfrm>
          <a:off x="3638550" y="3714750"/>
          <a:ext cx="19240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57150</xdr:colOff>
      <xdr:row>32</xdr:row>
      <xdr:rowOff>0</xdr:rowOff>
    </xdr:from>
    <xdr:to>
      <xdr:col>53</xdr:col>
      <xdr:colOff>38100</xdr:colOff>
      <xdr:row>32</xdr:row>
      <xdr:rowOff>0</xdr:rowOff>
    </xdr:to>
    <xdr:sp macro="" textlink="">
      <xdr:nvSpPr>
        <xdr:cNvPr id="108987" name="Line 53"/>
        <xdr:cNvSpPr>
          <a:spLocks noChangeShapeType="1"/>
        </xdr:cNvSpPr>
      </xdr:nvSpPr>
      <xdr:spPr bwMode="auto">
        <a:xfrm>
          <a:off x="5381625" y="3962400"/>
          <a:ext cx="12192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34</xdr:row>
      <xdr:rowOff>0</xdr:rowOff>
    </xdr:from>
    <xdr:to>
      <xdr:col>53</xdr:col>
      <xdr:colOff>9525</xdr:colOff>
      <xdr:row>34</xdr:row>
      <xdr:rowOff>0</xdr:rowOff>
    </xdr:to>
    <xdr:sp macro="" textlink="">
      <xdr:nvSpPr>
        <xdr:cNvPr id="108988" name="Line 54"/>
        <xdr:cNvSpPr>
          <a:spLocks noChangeShapeType="1"/>
        </xdr:cNvSpPr>
      </xdr:nvSpPr>
      <xdr:spPr bwMode="auto">
        <a:xfrm>
          <a:off x="4953000" y="4210050"/>
          <a:ext cx="16192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57150</xdr:colOff>
      <xdr:row>36</xdr:row>
      <xdr:rowOff>0</xdr:rowOff>
    </xdr:from>
    <xdr:to>
      <xdr:col>55</xdr:col>
      <xdr:colOff>28575</xdr:colOff>
      <xdr:row>36</xdr:row>
      <xdr:rowOff>0</xdr:rowOff>
    </xdr:to>
    <xdr:sp macro="" textlink="">
      <xdr:nvSpPr>
        <xdr:cNvPr id="108989" name="Line 55"/>
        <xdr:cNvSpPr>
          <a:spLocks noChangeShapeType="1"/>
        </xdr:cNvSpPr>
      </xdr:nvSpPr>
      <xdr:spPr bwMode="auto">
        <a:xfrm>
          <a:off x="5876925" y="4457700"/>
          <a:ext cx="9620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76200</xdr:colOff>
      <xdr:row>38</xdr:row>
      <xdr:rowOff>0</xdr:rowOff>
    </xdr:from>
    <xdr:to>
      <xdr:col>31</xdr:col>
      <xdr:colOff>85725</xdr:colOff>
      <xdr:row>38</xdr:row>
      <xdr:rowOff>0</xdr:rowOff>
    </xdr:to>
    <xdr:sp macro="" textlink="">
      <xdr:nvSpPr>
        <xdr:cNvPr id="108990" name="Line 56"/>
        <xdr:cNvSpPr>
          <a:spLocks noChangeShapeType="1"/>
        </xdr:cNvSpPr>
      </xdr:nvSpPr>
      <xdr:spPr bwMode="auto">
        <a:xfrm>
          <a:off x="3667125" y="4705350"/>
          <a:ext cx="2571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85725</xdr:colOff>
      <xdr:row>38</xdr:row>
      <xdr:rowOff>0</xdr:rowOff>
    </xdr:from>
    <xdr:to>
      <xdr:col>45</xdr:col>
      <xdr:colOff>114300</xdr:colOff>
      <xdr:row>38</xdr:row>
      <xdr:rowOff>0</xdr:rowOff>
    </xdr:to>
    <xdr:sp macro="" textlink="">
      <xdr:nvSpPr>
        <xdr:cNvPr id="108991" name="Line 57"/>
        <xdr:cNvSpPr>
          <a:spLocks noChangeShapeType="1"/>
        </xdr:cNvSpPr>
      </xdr:nvSpPr>
      <xdr:spPr bwMode="auto">
        <a:xfrm>
          <a:off x="5038725" y="4705350"/>
          <a:ext cx="6477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38100</xdr:colOff>
      <xdr:row>42</xdr:row>
      <xdr:rowOff>9525</xdr:rowOff>
    </xdr:from>
    <xdr:to>
      <xdr:col>55</xdr:col>
      <xdr:colOff>28575</xdr:colOff>
      <xdr:row>42</xdr:row>
      <xdr:rowOff>9525</xdr:rowOff>
    </xdr:to>
    <xdr:sp macro="" textlink="">
      <xdr:nvSpPr>
        <xdr:cNvPr id="108992" name="Line 58"/>
        <xdr:cNvSpPr>
          <a:spLocks noChangeShapeType="1"/>
        </xdr:cNvSpPr>
      </xdr:nvSpPr>
      <xdr:spPr bwMode="auto">
        <a:xfrm>
          <a:off x="6477000" y="5210175"/>
          <a:ext cx="3619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38100</xdr:colOff>
      <xdr:row>40</xdr:row>
      <xdr:rowOff>9525</xdr:rowOff>
    </xdr:from>
    <xdr:to>
      <xdr:col>55</xdr:col>
      <xdr:colOff>0</xdr:colOff>
      <xdr:row>40</xdr:row>
      <xdr:rowOff>9525</xdr:rowOff>
    </xdr:to>
    <xdr:sp macro="" textlink="">
      <xdr:nvSpPr>
        <xdr:cNvPr id="108993" name="Line 59"/>
        <xdr:cNvSpPr>
          <a:spLocks noChangeShapeType="1"/>
        </xdr:cNvSpPr>
      </xdr:nvSpPr>
      <xdr:spPr bwMode="auto">
        <a:xfrm flipV="1">
          <a:off x="6600825" y="4962525"/>
          <a:ext cx="2095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95250</xdr:colOff>
      <xdr:row>44</xdr:row>
      <xdr:rowOff>0</xdr:rowOff>
    </xdr:from>
    <xdr:to>
      <xdr:col>55</xdr:col>
      <xdr:colOff>57150</xdr:colOff>
      <xdr:row>44</xdr:row>
      <xdr:rowOff>0</xdr:rowOff>
    </xdr:to>
    <xdr:sp macro="" textlink="">
      <xdr:nvSpPr>
        <xdr:cNvPr id="108994" name="Line 60"/>
        <xdr:cNvSpPr>
          <a:spLocks noChangeShapeType="1"/>
        </xdr:cNvSpPr>
      </xdr:nvSpPr>
      <xdr:spPr bwMode="auto">
        <a:xfrm>
          <a:off x="6534150" y="5448300"/>
          <a:ext cx="3333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57150</xdr:colOff>
      <xdr:row>45</xdr:row>
      <xdr:rowOff>114300</xdr:rowOff>
    </xdr:from>
    <xdr:to>
      <xdr:col>55</xdr:col>
      <xdr:colOff>95250</xdr:colOff>
      <xdr:row>45</xdr:row>
      <xdr:rowOff>114300</xdr:rowOff>
    </xdr:to>
    <xdr:sp macro="" textlink="">
      <xdr:nvSpPr>
        <xdr:cNvPr id="108995" name="Line 61"/>
        <xdr:cNvSpPr>
          <a:spLocks noChangeShapeType="1"/>
        </xdr:cNvSpPr>
      </xdr:nvSpPr>
      <xdr:spPr bwMode="auto">
        <a:xfrm flipV="1">
          <a:off x="6743700" y="5686425"/>
          <a:ext cx="1619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1</xdr:col>
      <xdr:colOff>68580</xdr:colOff>
      <xdr:row>1</xdr:row>
      <xdr:rowOff>66675</xdr:rowOff>
    </xdr:from>
    <xdr:to>
      <xdr:col>8</xdr:col>
      <xdr:colOff>42</xdr:colOff>
      <xdr:row>3</xdr:row>
      <xdr:rowOff>9525</xdr:rowOff>
    </xdr:to>
    <xdr:sp macro="" textlink="">
      <xdr:nvSpPr>
        <xdr:cNvPr id="62" name="Rectangle 63">
          <a:hlinkClick xmlns:r="http://schemas.openxmlformats.org/officeDocument/2006/relationships" r:id="rId1"/>
        </xdr:cNvPr>
        <xdr:cNvSpPr>
          <a:spLocks noChangeArrowheads="1"/>
        </xdr:cNvSpPr>
      </xdr:nvSpPr>
      <xdr:spPr bwMode="auto">
        <a:xfrm>
          <a:off x="190500" y="190500"/>
          <a:ext cx="800100" cy="190500"/>
        </a:xfrm>
        <a:prstGeom prst="rect">
          <a:avLst/>
        </a:prstGeom>
        <a:solidFill>
          <a:srgbClr val="99CC00"/>
        </a:solidFill>
        <a:ln w="9525">
          <a:solidFill>
            <a:srgbClr val="FF0000"/>
          </a:solidFill>
          <a:miter lim="800000"/>
          <a:headEnd/>
          <a:tailEnd/>
        </a:ln>
        <a:effectLst/>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リストへ戻る</a:t>
          </a:r>
        </a:p>
      </xdr:txBody>
    </xdr:sp>
    <xdr:clientData fPrintsWithSheet="0"/>
  </xdr:twoCellAnchor>
  <xdr:twoCellAnchor>
    <xdr:from>
      <xdr:col>2</xdr:col>
      <xdr:colOff>116205</xdr:colOff>
      <xdr:row>8</xdr:row>
      <xdr:rowOff>28575</xdr:rowOff>
    </xdr:from>
    <xdr:to>
      <xdr:col>13</xdr:col>
      <xdr:colOff>30480</xdr:colOff>
      <xdr:row>11</xdr:row>
      <xdr:rowOff>47625</xdr:rowOff>
    </xdr:to>
    <xdr:sp macro="" textlink="">
      <xdr:nvSpPr>
        <xdr:cNvPr id="63" name="AutoShape 64"/>
        <xdr:cNvSpPr>
          <a:spLocks noChangeArrowheads="1"/>
        </xdr:cNvSpPr>
      </xdr:nvSpPr>
      <xdr:spPr bwMode="auto">
        <a:xfrm>
          <a:off x="361950" y="1019175"/>
          <a:ext cx="1276350" cy="390525"/>
        </a:xfrm>
        <a:prstGeom prst="wedgeRectCallout">
          <a:avLst>
            <a:gd name="adj1" fmla="val -39551"/>
            <a:gd name="adj2" fmla="val 306097"/>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工事種別は内訳書と同じにすること</a:t>
          </a:r>
        </a:p>
      </xdr:txBody>
    </xdr:sp>
    <xdr:clientData/>
  </xdr:twoCellAnchor>
  <xdr:twoCellAnchor>
    <xdr:from>
      <xdr:col>16</xdr:col>
      <xdr:colOff>114300</xdr:colOff>
      <xdr:row>24</xdr:row>
      <xdr:rowOff>0</xdr:rowOff>
    </xdr:from>
    <xdr:to>
      <xdr:col>32</xdr:col>
      <xdr:colOff>57150</xdr:colOff>
      <xdr:row>24</xdr:row>
      <xdr:rowOff>0</xdr:rowOff>
    </xdr:to>
    <xdr:sp macro="" textlink="">
      <xdr:nvSpPr>
        <xdr:cNvPr id="108998" name="Line 52"/>
        <xdr:cNvSpPr>
          <a:spLocks noChangeShapeType="1"/>
        </xdr:cNvSpPr>
      </xdr:nvSpPr>
      <xdr:spPr bwMode="auto">
        <a:xfrm>
          <a:off x="2095500" y="2971800"/>
          <a:ext cx="19240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9</xdr:col>
      <xdr:colOff>196354</xdr:colOff>
      <xdr:row>2</xdr:row>
      <xdr:rowOff>128163</xdr:rowOff>
    </xdr:to>
    <xdr:sp macro="" textlink="">
      <xdr:nvSpPr>
        <xdr:cNvPr id="2" name="テキスト ボックス 1">
          <a:hlinkClick xmlns:r="http://schemas.openxmlformats.org/officeDocument/2006/relationships" r:id="rId1"/>
        </xdr:cNvPr>
        <xdr:cNvSpPr txBox="1"/>
      </xdr:nvSpPr>
      <xdr:spPr>
        <a:xfrm>
          <a:off x="214313" y="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9</xdr:col>
      <xdr:colOff>196354</xdr:colOff>
      <xdr:row>2</xdr:row>
      <xdr:rowOff>128163</xdr:rowOff>
    </xdr:to>
    <xdr:sp macro="" textlink="">
      <xdr:nvSpPr>
        <xdr:cNvPr id="2" name="テキスト ボックス 1">
          <a:hlinkClick xmlns:r="http://schemas.openxmlformats.org/officeDocument/2006/relationships" r:id="rId1"/>
        </xdr:cNvPr>
        <xdr:cNvSpPr txBox="1"/>
      </xdr:nvSpPr>
      <xdr:spPr>
        <a:xfrm>
          <a:off x="219075" y="0"/>
          <a:ext cx="1948954" cy="471063"/>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5</xdr:col>
      <xdr:colOff>285880</xdr:colOff>
      <xdr:row>1</xdr:row>
      <xdr:rowOff>469136</xdr:rowOff>
    </xdr:to>
    <xdr:sp macro="" textlink="">
      <xdr:nvSpPr>
        <xdr:cNvPr id="2" name="テキスト ボックス 1">
          <a:hlinkClick xmlns:r="http://schemas.openxmlformats.org/officeDocument/2006/relationships" r:id="rId1"/>
        </xdr:cNvPr>
        <xdr:cNvSpPr txBox="1"/>
      </xdr:nvSpPr>
      <xdr:spPr>
        <a:xfrm>
          <a:off x="0" y="1714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editAs="absolute">
    <xdr:from>
      <xdr:col>1</xdr:col>
      <xdr:colOff>232410</xdr:colOff>
      <xdr:row>1</xdr:row>
      <xdr:rowOff>66675</xdr:rowOff>
    </xdr:from>
    <xdr:to>
      <xdr:col>2</xdr:col>
      <xdr:colOff>1184828</xdr:colOff>
      <xdr:row>4</xdr:row>
      <xdr:rowOff>23430</xdr:rowOff>
    </xdr:to>
    <xdr:sp macro="" textlink="">
      <xdr:nvSpPr>
        <xdr:cNvPr id="2" name="テキスト ボックス 1">
          <a:hlinkClick xmlns:r="http://schemas.openxmlformats.org/officeDocument/2006/relationships" r:id="rId1"/>
        </xdr:cNvPr>
        <xdr:cNvSpPr txBox="1"/>
      </xdr:nvSpPr>
      <xdr:spPr>
        <a:xfrm>
          <a:off x="590550" y="238125"/>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3</xdr:col>
      <xdr:colOff>539330</xdr:colOff>
      <xdr:row>3</xdr:row>
      <xdr:rowOff>126236</xdr:rowOff>
    </xdr:to>
    <xdr:sp macro="" textlink="">
      <xdr:nvSpPr>
        <xdr:cNvPr id="2" name="テキスト ボックス 1">
          <a:hlinkClick xmlns:r="http://schemas.openxmlformats.org/officeDocument/2006/relationships" r:id="rId1"/>
        </xdr:cNvPr>
        <xdr:cNvSpPr txBox="1"/>
      </xdr:nvSpPr>
      <xdr:spPr>
        <a:xfrm>
          <a:off x="685800" y="1714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6</xdr:col>
      <xdr:colOff>118110</xdr:colOff>
      <xdr:row>29</xdr:row>
      <xdr:rowOff>133350</xdr:rowOff>
    </xdr:from>
    <xdr:to>
      <xdr:col>9</xdr:col>
      <xdr:colOff>68580</xdr:colOff>
      <xdr:row>40</xdr:row>
      <xdr:rowOff>85725</xdr:rowOff>
    </xdr:to>
    <xdr:sp macro="" textlink="">
      <xdr:nvSpPr>
        <xdr:cNvPr id="2" name="テキスト ボックス 1"/>
        <xdr:cNvSpPr txBox="1"/>
      </xdr:nvSpPr>
      <xdr:spPr>
        <a:xfrm>
          <a:off x="4200525" y="7572375"/>
          <a:ext cx="2457450" cy="280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メモ：（このメモは印刷されません）</a:t>
          </a:r>
          <a:endParaRPr kumimoji="1" lang="en-US" altLang="ja-JP" sz="1100"/>
        </a:p>
        <a:p>
          <a:pPr>
            <a:lnSpc>
              <a:spcPts val="1300"/>
            </a:lnSpc>
          </a:pPr>
          <a:r>
            <a:rPr kumimoji="1" lang="ja-JP" altLang="en-US" sz="1100"/>
            <a:t>課税期間は印刷しないこととします。</a:t>
          </a:r>
          <a:endParaRPr kumimoji="1" lang="en-US" altLang="ja-JP" sz="1100"/>
        </a:p>
        <a:p>
          <a:endParaRPr kumimoji="1" lang="en-US" altLang="ja-JP" sz="1100" strike="dblStrike" baseline="0"/>
        </a:p>
        <a:p>
          <a:pPr>
            <a:lnSpc>
              <a:spcPts val="1300"/>
            </a:lnSpc>
          </a:pPr>
          <a:r>
            <a:rPr kumimoji="1" lang="ja-JP" altLang="en-US" sz="1100" strike="dblStrike" baseline="0"/>
            <a:t>課税期間は、会社の定款に記載されている事業年度の期日を受注年度に併せて記載下さい。</a:t>
          </a:r>
          <a:endParaRPr kumimoji="1" lang="en-US" altLang="ja-JP" sz="1100" strike="dblStrike" baseline="0"/>
        </a:p>
        <a:p>
          <a:r>
            <a:rPr kumimoji="1" lang="ja-JP" altLang="en-US" sz="1100" strike="dblStrike" baseline="0"/>
            <a:t>例：平成</a:t>
          </a:r>
          <a:r>
            <a:rPr kumimoji="1" lang="en-US" altLang="ja-JP" sz="1100" strike="dblStrike" baseline="0"/>
            <a:t>25</a:t>
          </a:r>
          <a:r>
            <a:rPr kumimoji="1" lang="ja-JP" altLang="en-US" sz="1100" strike="dblStrike" baseline="0"/>
            <a:t>年度受注の場合で</a:t>
          </a:r>
          <a:endParaRPr kumimoji="1" lang="en-US" altLang="ja-JP" sz="1100" strike="dblStrike" baseline="0"/>
        </a:p>
        <a:p>
          <a:pPr>
            <a:lnSpc>
              <a:spcPts val="1300"/>
            </a:lnSpc>
          </a:pPr>
          <a:r>
            <a:rPr kumimoji="1" lang="ja-JP" altLang="en-US" sz="1100" strike="dblStrike" baseline="0"/>
            <a:t>　　定款に「</a:t>
          </a:r>
          <a:r>
            <a:rPr lang="ja-JP" altLang="en-US" strike="dblStrike" baseline="0"/>
            <a:t>当会社の事業年度は、毎年</a:t>
          </a:r>
          <a:r>
            <a:rPr lang="en-US" altLang="ja-JP" strike="dblStrike" baseline="0"/>
            <a:t>4</a:t>
          </a:r>
          <a:r>
            <a:rPr lang="ja-JP" altLang="en-US" strike="dblStrike" baseline="0"/>
            <a:t>月</a:t>
          </a:r>
          <a:r>
            <a:rPr lang="en-US" altLang="ja-JP" strike="dblStrike" baseline="0"/>
            <a:t>1</a:t>
          </a:r>
          <a:r>
            <a:rPr lang="ja-JP" altLang="en-US" strike="dblStrike" baseline="0"/>
            <a:t>日から翌年</a:t>
          </a:r>
          <a:r>
            <a:rPr lang="en-US" altLang="ja-JP" strike="dblStrike" baseline="0"/>
            <a:t>3</a:t>
          </a:r>
          <a:r>
            <a:rPr lang="ja-JP" altLang="en-US" strike="dblStrike" baseline="0"/>
            <a:t>月</a:t>
          </a:r>
          <a:r>
            <a:rPr lang="en-US" altLang="ja-JP" strike="dblStrike" baseline="0"/>
            <a:t>31</a:t>
          </a:r>
          <a:r>
            <a:rPr lang="ja-JP" altLang="en-US" strike="dblStrike" baseline="0"/>
            <a:t>日とする。」と記載の場合は、</a:t>
          </a:r>
          <a:endParaRPr kumimoji="1" lang="en-US" altLang="ja-JP" sz="1100" strike="dblStrike" baseline="0"/>
        </a:p>
        <a:p>
          <a:r>
            <a:rPr kumimoji="1" lang="ja-JP" altLang="en-US" sz="1100" strike="dblStrike" baseline="0"/>
            <a:t>　　　平成</a:t>
          </a:r>
          <a:r>
            <a:rPr kumimoji="1" lang="en-US" altLang="ja-JP" sz="1100" strike="dblStrike" baseline="0"/>
            <a:t>24</a:t>
          </a:r>
          <a:r>
            <a:rPr kumimoji="1" lang="ja-JP" altLang="en-US" sz="1100" strike="dblStrike" baseline="0"/>
            <a:t>年</a:t>
          </a:r>
          <a:r>
            <a:rPr kumimoji="1" lang="en-US" altLang="ja-JP" sz="1100" strike="dblStrike" baseline="0"/>
            <a:t>4</a:t>
          </a:r>
          <a:r>
            <a:rPr kumimoji="1" lang="ja-JP" altLang="en-US" sz="1100" strike="dblStrike" baseline="0"/>
            <a:t>月</a:t>
          </a:r>
          <a:r>
            <a:rPr kumimoji="1" lang="en-US" altLang="ja-JP" sz="1100" strike="dblStrike" baseline="0"/>
            <a:t>1</a:t>
          </a:r>
          <a:r>
            <a:rPr kumimoji="1" lang="ja-JP" altLang="en-US" sz="1100" strike="dblStrike" baseline="0"/>
            <a:t>日</a:t>
          </a:r>
          <a:endParaRPr kumimoji="1" lang="en-US" altLang="ja-JP" sz="1100" strike="dblStrike" baseline="0"/>
        </a:p>
        <a:p>
          <a:r>
            <a:rPr kumimoji="1" lang="ja-JP" altLang="en-US" sz="1100" strike="dblStrike" baseline="0"/>
            <a:t>　　　平成</a:t>
          </a:r>
          <a:r>
            <a:rPr kumimoji="1" lang="en-US" altLang="ja-JP" sz="1100" strike="dblStrike" baseline="0"/>
            <a:t>25</a:t>
          </a:r>
          <a:r>
            <a:rPr kumimoji="1" lang="ja-JP" altLang="en-US" sz="1100" strike="dblStrike" baseline="0"/>
            <a:t>年</a:t>
          </a:r>
          <a:r>
            <a:rPr kumimoji="1" lang="en-US" altLang="ja-JP" sz="1100" strike="dblStrike" baseline="0"/>
            <a:t>3</a:t>
          </a:r>
          <a:r>
            <a:rPr kumimoji="1" lang="ja-JP" altLang="en-US" sz="1100" strike="dblStrike" baseline="0"/>
            <a:t>月</a:t>
          </a:r>
          <a:r>
            <a:rPr kumimoji="1" lang="en-US" altLang="ja-JP" sz="1100" strike="dblStrike" baseline="0"/>
            <a:t>1</a:t>
          </a:r>
          <a:r>
            <a:rPr kumimoji="1" lang="ja-JP" altLang="en-US" sz="1100" strike="dblStrike" baseline="0"/>
            <a:t>日</a:t>
          </a:r>
          <a:endParaRPr kumimoji="1" lang="en-US" altLang="ja-JP" sz="1100" strike="dblStrike" baseline="0"/>
        </a:p>
        <a:p>
          <a:pPr>
            <a:lnSpc>
              <a:spcPts val="1300"/>
            </a:lnSpc>
          </a:pPr>
          <a:r>
            <a:rPr kumimoji="1" lang="ja-JP" altLang="en-US" sz="1100" strike="dblStrike" baseline="0"/>
            <a:t>　　　　　　　　　　　　とする。</a:t>
          </a:r>
          <a:endParaRPr kumimoji="1" lang="en-US" altLang="ja-JP" sz="1100" strike="dblStrike" baseline="0"/>
        </a:p>
        <a:p>
          <a:pPr>
            <a:lnSpc>
              <a:spcPts val="1200"/>
            </a:lnSpc>
          </a:pPr>
          <a:endParaRPr kumimoji="1" lang="ja-JP" altLang="en-US" sz="1100"/>
        </a:p>
      </xdr:txBody>
    </xdr:sp>
    <xdr:clientData fPrintsWithSheet="0"/>
  </xdr:twoCellAnchor>
  <xdr:twoCellAnchor editAs="absolute">
    <xdr:from>
      <xdr:col>0</xdr:col>
      <xdr:colOff>390525</xdr:colOff>
      <xdr:row>4</xdr:row>
      <xdr:rowOff>76200</xdr:rowOff>
    </xdr:from>
    <xdr:to>
      <xdr:col>3</xdr:col>
      <xdr:colOff>245869</xdr:colOff>
      <xdr:row>6</xdr:row>
      <xdr:rowOff>50036</xdr:rowOff>
    </xdr:to>
    <xdr:sp macro="" textlink="">
      <xdr:nvSpPr>
        <xdr:cNvPr id="5" name="テキスト ボックス 4">
          <a:hlinkClick xmlns:r="http://schemas.openxmlformats.org/officeDocument/2006/relationships" r:id="rId1"/>
        </xdr:cNvPr>
        <xdr:cNvSpPr txBox="1"/>
      </xdr:nvSpPr>
      <xdr:spPr>
        <a:xfrm>
          <a:off x="390525" y="10668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7</xdr:col>
      <xdr:colOff>456987</xdr:colOff>
      <xdr:row>21</xdr:row>
      <xdr:rowOff>243416</xdr:rowOff>
    </xdr:from>
    <xdr:to>
      <xdr:col>11</xdr:col>
      <xdr:colOff>262952</xdr:colOff>
      <xdr:row>25</xdr:row>
      <xdr:rowOff>178858</xdr:rowOff>
    </xdr:to>
    <xdr:sp macro="" textlink="">
      <xdr:nvSpPr>
        <xdr:cNvPr id="2" name="テキスト ボックス 1"/>
        <xdr:cNvSpPr txBox="1"/>
      </xdr:nvSpPr>
      <xdr:spPr>
        <a:xfrm>
          <a:off x="4255557" y="4948766"/>
          <a:ext cx="2450042" cy="2107142"/>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メモ：（このメモは印刷されません）</a:t>
          </a:r>
          <a:endParaRPr kumimoji="1" lang="en-US" altLang="ja-JP" sz="1100"/>
        </a:p>
        <a:p>
          <a:r>
            <a:rPr kumimoji="1" lang="ja-JP" altLang="en-US" sz="1100"/>
            <a:t>この許可書は参考です。</a:t>
          </a:r>
          <a:endParaRPr kumimoji="1" lang="en-US" altLang="ja-JP" sz="1100"/>
        </a:p>
        <a:p>
          <a:pPr>
            <a:lnSpc>
              <a:spcPts val="1300"/>
            </a:lnSpc>
          </a:pPr>
          <a:r>
            <a:rPr kumimoji="1" lang="ja-JP" altLang="en-US" sz="1100"/>
            <a:t>特に書式はないので、適宜必要事項を記載下さい。</a:t>
          </a:r>
        </a:p>
      </xdr:txBody>
    </xdr:sp>
    <xdr:clientData fPrintsWithSheet="0"/>
  </xdr:twoCellAnchor>
  <xdr:twoCellAnchor editAs="absolute">
    <xdr:from>
      <xdr:col>5</xdr:col>
      <xdr:colOff>0</xdr:colOff>
      <xdr:row>3</xdr:row>
      <xdr:rowOff>0</xdr:rowOff>
    </xdr:from>
    <xdr:to>
      <xdr:col>7</xdr:col>
      <xdr:colOff>647755</xdr:colOff>
      <xdr:row>5</xdr:row>
      <xdr:rowOff>2411</xdr:rowOff>
    </xdr:to>
    <xdr:sp macro="" textlink="">
      <xdr:nvSpPr>
        <xdr:cNvPr id="3" name="テキスト ボックス 2">
          <a:hlinkClick xmlns:r="http://schemas.openxmlformats.org/officeDocument/2006/relationships" r:id="rId1"/>
        </xdr:cNvPr>
        <xdr:cNvSpPr txBox="1"/>
      </xdr:nvSpPr>
      <xdr:spPr>
        <a:xfrm>
          <a:off x="2543175" y="5143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0</xdr:col>
      <xdr:colOff>605790</xdr:colOff>
      <xdr:row>50</xdr:row>
      <xdr:rowOff>0</xdr:rowOff>
    </xdr:from>
    <xdr:to>
      <xdr:col>11</xdr:col>
      <xdr:colOff>255266</xdr:colOff>
      <xdr:row>58</xdr:row>
      <xdr:rowOff>180975</xdr:rowOff>
    </xdr:to>
    <xdr:sp macro="" textlink="">
      <xdr:nvSpPr>
        <xdr:cNvPr id="2" name="テキスト ボックス 1"/>
        <xdr:cNvSpPr txBox="1"/>
      </xdr:nvSpPr>
      <xdr:spPr>
        <a:xfrm>
          <a:off x="609600" y="10410825"/>
          <a:ext cx="6372225" cy="2009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（この注意書きは印刷されない設定としてます）</a:t>
          </a:r>
          <a:endParaRPr kumimoji="1" lang="en-US" altLang="ja-JP" sz="1100"/>
        </a:p>
        <a:p>
          <a:endParaRPr kumimoji="1" lang="en-US" altLang="ja-JP" sz="1100"/>
        </a:p>
        <a:p>
          <a:r>
            <a:rPr kumimoji="1" lang="ja-JP" altLang="en-US" sz="1100"/>
            <a:t>（注）・関連工事業者が同一場所を同一期間使用する場合は、代表者を定め、連名にて</a:t>
          </a:r>
          <a:endParaRPr kumimoji="1" lang="en-US" altLang="ja-JP" sz="1100"/>
        </a:p>
        <a:p>
          <a:r>
            <a:rPr kumimoji="1" lang="ja-JP" altLang="en-US" sz="1100"/>
            <a:t>　　　　申請してもよい。　連名とする場合は、工事名を「○○工事　及び　関連工事」とする</a:t>
          </a:r>
          <a:endParaRPr kumimoji="1" lang="en-US" altLang="ja-JP" sz="1100"/>
        </a:p>
        <a:p>
          <a:r>
            <a:rPr kumimoji="1" lang="ja-JP" altLang="en-US" sz="1100"/>
            <a:t>　　　　こと。</a:t>
          </a:r>
          <a:endParaRPr kumimoji="1" lang="en-US" altLang="ja-JP" sz="1100"/>
        </a:p>
        <a:p>
          <a:r>
            <a:rPr kumimoji="1" lang="ja-JP" altLang="en-US" sz="1100"/>
            <a:t>　　　・監督職員を通じて申請すること。</a:t>
          </a:r>
          <a:endParaRPr kumimoji="1" lang="en-US" altLang="ja-JP" sz="1100"/>
        </a:p>
        <a:p>
          <a:r>
            <a:rPr kumimoji="1" lang="ja-JP" altLang="en-US" sz="1100"/>
            <a:t>　　　・この許可願は。現場代理人名で提出する事ができること（工事請負契約基準</a:t>
          </a:r>
          <a:endParaRPr kumimoji="1" lang="en-US" altLang="ja-JP" sz="1100"/>
        </a:p>
        <a:p>
          <a:r>
            <a:rPr kumimoji="1" lang="ja-JP" altLang="en-US" sz="1100"/>
            <a:t>　　　　第１０第２項参照）。代理人名とする場合は、申請者欄の「受注者」を「現場代理人」と</a:t>
          </a:r>
          <a:endParaRPr kumimoji="1" lang="en-US" altLang="ja-JP" sz="1100"/>
        </a:p>
        <a:p>
          <a:r>
            <a:rPr kumimoji="1" lang="ja-JP" altLang="en-US" sz="1100"/>
            <a:t>　　　　変更すること。</a:t>
          </a:r>
        </a:p>
      </xdr:txBody>
    </xdr:sp>
    <xdr:clientData fPrintsWithSheet="0"/>
  </xdr:twoCellAnchor>
  <xdr:twoCellAnchor editAs="absolute">
    <xdr:from>
      <xdr:col>12</xdr:col>
      <xdr:colOff>0</xdr:colOff>
      <xdr:row>0</xdr:row>
      <xdr:rowOff>0</xdr:rowOff>
    </xdr:from>
    <xdr:to>
      <xdr:col>15</xdr:col>
      <xdr:colOff>13440</xdr:colOff>
      <xdr:row>2</xdr:row>
      <xdr:rowOff>11936</xdr:rowOff>
    </xdr:to>
    <xdr:sp macro="" textlink="">
      <xdr:nvSpPr>
        <xdr:cNvPr id="3" name="テキスト ボックス 2">
          <a:hlinkClick xmlns:r="http://schemas.openxmlformats.org/officeDocument/2006/relationships" r:id="rId1"/>
        </xdr:cNvPr>
        <xdr:cNvSpPr txBox="1"/>
      </xdr:nvSpPr>
      <xdr:spPr>
        <a:xfrm>
          <a:off x="7781925" y="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8</xdr:col>
      <xdr:colOff>304800</xdr:colOff>
      <xdr:row>2</xdr:row>
      <xdr:rowOff>257175</xdr:rowOff>
    </xdr:from>
    <xdr:to>
      <xdr:col>12</xdr:col>
      <xdr:colOff>1076325</xdr:colOff>
      <xdr:row>12</xdr:row>
      <xdr:rowOff>152400</xdr:rowOff>
    </xdr:to>
    <xdr:sp macro="" textlink="">
      <xdr:nvSpPr>
        <xdr:cNvPr id="8438" name="AutoShape 22"/>
        <xdr:cNvSpPr>
          <a:spLocks noChangeArrowheads="1"/>
        </xdr:cNvSpPr>
      </xdr:nvSpPr>
      <xdr:spPr bwMode="auto">
        <a:xfrm>
          <a:off x="5886450" y="600075"/>
          <a:ext cx="5257800" cy="1762125"/>
        </a:xfrm>
        <a:prstGeom prst="flowChartAlternateProcess">
          <a:avLst/>
        </a:prstGeom>
        <a:noFill/>
        <a:ln w="2857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564515</xdr:colOff>
      <xdr:row>48</xdr:row>
      <xdr:rowOff>79375</xdr:rowOff>
    </xdr:from>
    <xdr:to>
      <xdr:col>11</xdr:col>
      <xdr:colOff>68524</xdr:colOff>
      <xdr:row>56</xdr:row>
      <xdr:rowOff>161925</xdr:rowOff>
    </xdr:to>
    <xdr:sp macro="" textlink="">
      <xdr:nvSpPr>
        <xdr:cNvPr id="3" name="テキスト ボックス 2"/>
        <xdr:cNvSpPr txBox="1"/>
      </xdr:nvSpPr>
      <xdr:spPr>
        <a:xfrm>
          <a:off x="568325" y="9471025"/>
          <a:ext cx="6356350" cy="19113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（この注意書きは印刷されない設定としてます）</a:t>
          </a:r>
          <a:endParaRPr kumimoji="1" lang="en-US" altLang="ja-JP" sz="1100"/>
        </a:p>
        <a:p>
          <a:endParaRPr kumimoji="1" lang="en-US" altLang="ja-JP" sz="1100"/>
        </a:p>
        <a:p>
          <a:r>
            <a:rPr kumimoji="1" lang="ja-JP" altLang="en-US" sz="1100"/>
            <a:t>（注）・関連工事業者が同一仮設物を共有利用する場合は、代表者を定め、連名にて</a:t>
          </a:r>
          <a:endParaRPr kumimoji="1" lang="en-US" altLang="ja-JP" sz="1100"/>
        </a:p>
        <a:p>
          <a:r>
            <a:rPr kumimoji="1" lang="ja-JP" altLang="en-US" sz="1100"/>
            <a:t>　　　　申請してもよい。　連名とする場合は、工事名を「○○工事　及び　関連工事」とする</a:t>
          </a:r>
          <a:endParaRPr kumimoji="1" lang="en-US" altLang="ja-JP" sz="1100"/>
        </a:p>
        <a:p>
          <a:r>
            <a:rPr kumimoji="1" lang="ja-JP" altLang="en-US" sz="1100"/>
            <a:t>　　　　こと。</a:t>
          </a:r>
          <a:endParaRPr kumimoji="1" lang="en-US" altLang="ja-JP" sz="1100"/>
        </a:p>
        <a:p>
          <a:r>
            <a:rPr kumimoji="1" lang="ja-JP" altLang="en-US" sz="1100"/>
            <a:t>　　　・監督職員を通じて申請すること。</a:t>
          </a:r>
          <a:endParaRPr kumimoji="1" lang="en-US" altLang="ja-JP" sz="1100"/>
        </a:p>
        <a:p>
          <a:r>
            <a:rPr kumimoji="1" lang="ja-JP" altLang="ja-JP" sz="1100">
              <a:solidFill>
                <a:schemeClr val="dk1"/>
              </a:solidFill>
              <a:effectLst/>
              <a:latin typeface="+mn-lt"/>
              <a:ea typeface="+mn-ea"/>
              <a:cs typeface="+mn-cs"/>
            </a:rPr>
            <a:t>　　　・この許可願は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現場代理人名で提出する事ができること（工事請負契約基準</a:t>
          </a:r>
          <a:endParaRPr lang="ja-JP" altLang="ja-JP">
            <a:effectLst/>
          </a:endParaRPr>
        </a:p>
        <a:p>
          <a:r>
            <a:rPr kumimoji="1" lang="ja-JP" altLang="ja-JP" sz="1100">
              <a:solidFill>
                <a:schemeClr val="dk1"/>
              </a:solidFill>
              <a:effectLst/>
              <a:latin typeface="+mn-lt"/>
              <a:ea typeface="+mn-ea"/>
              <a:cs typeface="+mn-cs"/>
            </a:rPr>
            <a:t>　　　　第１０第２項参照）。代理人名とする場合は、申請者欄の「受注者」を「現場代理人」と</a:t>
          </a:r>
          <a:endParaRPr lang="ja-JP" altLang="ja-JP">
            <a:effectLst/>
          </a:endParaRPr>
        </a:p>
        <a:p>
          <a:r>
            <a:rPr kumimoji="1" lang="ja-JP" altLang="ja-JP" sz="1100">
              <a:solidFill>
                <a:schemeClr val="dk1"/>
              </a:solidFill>
              <a:effectLst/>
              <a:latin typeface="+mn-lt"/>
              <a:ea typeface="+mn-ea"/>
              <a:cs typeface="+mn-cs"/>
            </a:rPr>
            <a:t>　　　　変更すること。</a:t>
          </a:r>
          <a:endParaRPr lang="ja-JP" altLang="ja-JP">
            <a:effectLst/>
          </a:endParaRPr>
        </a:p>
      </xdr:txBody>
    </xdr:sp>
    <xdr:clientData fPrintsWithSheet="0"/>
  </xdr:twoCellAnchor>
  <xdr:twoCellAnchor editAs="absolute">
    <xdr:from>
      <xdr:col>11</xdr:col>
      <xdr:colOff>0</xdr:colOff>
      <xdr:row>6</xdr:row>
      <xdr:rowOff>0</xdr:rowOff>
    </xdr:from>
    <xdr:to>
      <xdr:col>13</xdr:col>
      <xdr:colOff>91534</xdr:colOff>
      <xdr:row>8</xdr:row>
      <xdr:rowOff>11936</xdr:rowOff>
    </xdr:to>
    <xdr:sp macro="" textlink="">
      <xdr:nvSpPr>
        <xdr:cNvPr id="4" name="テキスト ボックス 3">
          <a:hlinkClick xmlns:r="http://schemas.openxmlformats.org/officeDocument/2006/relationships" r:id="rId1"/>
        </xdr:cNvPr>
        <xdr:cNvSpPr txBox="1"/>
      </xdr:nvSpPr>
      <xdr:spPr>
        <a:xfrm>
          <a:off x="6858000" y="13716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1</xdr:col>
      <xdr:colOff>224789</xdr:colOff>
      <xdr:row>48</xdr:row>
      <xdr:rowOff>123825</xdr:rowOff>
    </xdr:from>
    <xdr:to>
      <xdr:col>11</xdr:col>
      <xdr:colOff>537252</xdr:colOff>
      <xdr:row>56</xdr:row>
      <xdr:rowOff>73025</xdr:rowOff>
    </xdr:to>
    <xdr:sp macro="" textlink="">
      <xdr:nvSpPr>
        <xdr:cNvPr id="2" name="テキスト ボックス 1"/>
        <xdr:cNvSpPr txBox="1"/>
      </xdr:nvSpPr>
      <xdr:spPr>
        <a:xfrm>
          <a:off x="828674" y="9944100"/>
          <a:ext cx="7019926" cy="1778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（この注意書きは印刷されない設定としてます）</a:t>
          </a:r>
          <a:endParaRPr kumimoji="1" lang="en-US" altLang="ja-JP" sz="1100"/>
        </a:p>
        <a:p>
          <a:endParaRPr kumimoji="1" lang="en-US" altLang="ja-JP" sz="1100"/>
        </a:p>
        <a:p>
          <a:r>
            <a:rPr kumimoji="1" lang="ja-JP" altLang="en-US" sz="1100"/>
            <a:t>（注）・関連工事がある場合は、代表者を定めて申請しても良い。　</a:t>
          </a:r>
          <a:endParaRPr kumimoji="1" lang="en-US" altLang="ja-JP" sz="1100"/>
        </a:p>
        <a:p>
          <a:r>
            <a:rPr kumimoji="1" lang="ja-JP" altLang="en-US" sz="1100"/>
            <a:t>　　　・監督職員を通じて申請すること。</a:t>
          </a:r>
          <a:endParaRPr kumimoji="1" lang="en-US" altLang="ja-JP" sz="1100"/>
        </a:p>
        <a:p>
          <a:r>
            <a:rPr kumimoji="1" lang="ja-JP" altLang="en-US" sz="1100"/>
            <a:t>　　　・この使用願は、現場代理人名で提出する事ができること（工事請負契約基準第１０第２項参照）。</a:t>
          </a:r>
          <a:endParaRPr kumimoji="1" lang="en-US" altLang="ja-JP" sz="1100"/>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代理人名とする場合は、申請者欄の「受注者」を「現場代理人」と変更すること。</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endParaRPr kumimoji="1" lang="ja-JP" altLang="en-US" sz="1100"/>
        </a:p>
      </xdr:txBody>
    </xdr:sp>
    <xdr:clientData fPrintsWithSheet="0"/>
  </xdr:twoCellAnchor>
  <xdr:twoCellAnchor editAs="absolute">
    <xdr:from>
      <xdr:col>11</xdr:col>
      <xdr:colOff>281940</xdr:colOff>
      <xdr:row>7</xdr:row>
      <xdr:rowOff>152400</xdr:rowOff>
    </xdr:from>
    <xdr:to>
      <xdr:col>13</xdr:col>
      <xdr:colOff>501111</xdr:colOff>
      <xdr:row>9</xdr:row>
      <xdr:rowOff>164336</xdr:rowOff>
    </xdr:to>
    <xdr:sp macro="" textlink="">
      <xdr:nvSpPr>
        <xdr:cNvPr id="3" name="テキスト ボックス 2">
          <a:hlinkClick xmlns:r="http://schemas.openxmlformats.org/officeDocument/2006/relationships" r:id="rId1"/>
        </xdr:cNvPr>
        <xdr:cNvSpPr txBox="1"/>
      </xdr:nvSpPr>
      <xdr:spPr>
        <a:xfrm>
          <a:off x="7591425" y="19050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0</xdr:col>
      <xdr:colOff>255270</xdr:colOff>
      <xdr:row>33</xdr:row>
      <xdr:rowOff>106680</xdr:rowOff>
    </xdr:from>
    <xdr:to>
      <xdr:col>6</xdr:col>
      <xdr:colOff>47650</xdr:colOff>
      <xdr:row>42</xdr:row>
      <xdr:rowOff>114322</xdr:rowOff>
    </xdr:to>
    <xdr:sp macro="" textlink="">
      <xdr:nvSpPr>
        <xdr:cNvPr id="2" name="テキスト ボックス 1"/>
        <xdr:cNvSpPr txBox="1"/>
      </xdr:nvSpPr>
      <xdr:spPr>
        <a:xfrm>
          <a:off x="257175" y="7172325"/>
          <a:ext cx="3057525" cy="1552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t>（この注意書きは印刷されない設定としてます）</a:t>
          </a:r>
          <a:endParaRPr kumimoji="1" lang="en-US" altLang="ja-JP" sz="1100"/>
        </a:p>
        <a:p>
          <a:pPr>
            <a:lnSpc>
              <a:spcPts val="1100"/>
            </a:lnSpc>
          </a:pPr>
          <a:endParaRPr kumimoji="1" lang="en-US" altLang="ja-JP" sz="1100"/>
        </a:p>
        <a:p>
          <a:pPr>
            <a:lnSpc>
              <a:spcPts val="1200"/>
            </a:lnSpc>
          </a:pPr>
          <a:r>
            <a:rPr kumimoji="1" lang="ja-JP" altLang="en-US" sz="1100"/>
            <a:t>工事用電力を電力会社から引き込み、</a:t>
          </a:r>
          <a:endParaRPr kumimoji="1" lang="en-US" altLang="ja-JP" sz="1100"/>
        </a:p>
        <a:p>
          <a:pPr>
            <a:lnSpc>
              <a:spcPts val="1100"/>
            </a:lnSpc>
          </a:pPr>
          <a:r>
            <a:rPr kumimoji="1" lang="ja-JP" altLang="en-US" sz="1100"/>
            <a:t>電力を構内（学校の電気室などから）分岐しない場合は、この書面は不要です。</a:t>
          </a:r>
        </a:p>
      </xdr:txBody>
    </xdr:sp>
    <xdr:clientData fPrintsWithSheet="0"/>
  </xdr:twoCellAnchor>
  <xdr:twoCellAnchor editAs="absolute">
    <xdr:from>
      <xdr:col>11</xdr:col>
      <xdr:colOff>449580</xdr:colOff>
      <xdr:row>7</xdr:row>
      <xdr:rowOff>28575</xdr:rowOff>
    </xdr:from>
    <xdr:to>
      <xdr:col>14</xdr:col>
      <xdr:colOff>42055</xdr:colOff>
      <xdr:row>9</xdr:row>
      <xdr:rowOff>40511</xdr:rowOff>
    </xdr:to>
    <xdr:sp macro="" textlink="">
      <xdr:nvSpPr>
        <xdr:cNvPr id="3" name="テキスト ボックス 2">
          <a:hlinkClick xmlns:r="http://schemas.openxmlformats.org/officeDocument/2006/relationships" r:id="rId1"/>
        </xdr:cNvPr>
        <xdr:cNvSpPr txBox="1"/>
      </xdr:nvSpPr>
      <xdr:spPr>
        <a:xfrm>
          <a:off x="7400925" y="1781175"/>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editAs="absolute">
    <xdr:from>
      <xdr:col>7</xdr:col>
      <xdr:colOff>281940</xdr:colOff>
      <xdr:row>4</xdr:row>
      <xdr:rowOff>11430</xdr:rowOff>
    </xdr:from>
    <xdr:to>
      <xdr:col>10</xdr:col>
      <xdr:colOff>127861</xdr:colOff>
      <xdr:row>6</xdr:row>
      <xdr:rowOff>147440</xdr:rowOff>
    </xdr:to>
    <xdr:sp macro="" textlink="">
      <xdr:nvSpPr>
        <xdr:cNvPr id="2" name="テキスト ボックス 1">
          <a:hlinkClick xmlns:r="http://schemas.openxmlformats.org/officeDocument/2006/relationships" r:id="rId1"/>
        </xdr:cNvPr>
        <xdr:cNvSpPr txBox="1"/>
      </xdr:nvSpPr>
      <xdr:spPr>
        <a:xfrm>
          <a:off x="6877050" y="7048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editAs="absolute">
    <xdr:from>
      <xdr:col>7</xdr:col>
      <xdr:colOff>283845</xdr:colOff>
      <xdr:row>4</xdr:row>
      <xdr:rowOff>49530</xdr:rowOff>
    </xdr:from>
    <xdr:to>
      <xdr:col>10</xdr:col>
      <xdr:colOff>129673</xdr:colOff>
      <xdr:row>7</xdr:row>
      <xdr:rowOff>12074</xdr:rowOff>
    </xdr:to>
    <xdr:sp macro="" textlink="">
      <xdr:nvSpPr>
        <xdr:cNvPr id="2" name="テキスト ボックス 1">
          <a:hlinkClick xmlns:r="http://schemas.openxmlformats.org/officeDocument/2006/relationships" r:id="rId1"/>
        </xdr:cNvPr>
        <xdr:cNvSpPr txBox="1"/>
      </xdr:nvSpPr>
      <xdr:spPr>
        <a:xfrm>
          <a:off x="6791325" y="7429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2</xdr:col>
      <xdr:colOff>137160</xdr:colOff>
      <xdr:row>45</xdr:row>
      <xdr:rowOff>66675</xdr:rowOff>
    </xdr:from>
    <xdr:to>
      <xdr:col>7</xdr:col>
      <xdr:colOff>281996</xdr:colOff>
      <xdr:row>56</xdr:row>
      <xdr:rowOff>28575</xdr:rowOff>
    </xdr:to>
    <xdr:sp macro="" textlink="">
      <xdr:nvSpPr>
        <xdr:cNvPr id="2" name="テキスト ボックス 1"/>
        <xdr:cNvSpPr txBox="1"/>
      </xdr:nvSpPr>
      <xdr:spPr>
        <a:xfrm>
          <a:off x="952500" y="8420100"/>
          <a:ext cx="3314700" cy="1847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（この注意書きは印刷されない設定としてます）</a:t>
          </a:r>
          <a:endParaRPr kumimoji="1" lang="en-US" altLang="ja-JP" sz="1100"/>
        </a:p>
        <a:p>
          <a:pPr>
            <a:lnSpc>
              <a:spcPts val="1200"/>
            </a:lnSpc>
          </a:pPr>
          <a:endParaRPr kumimoji="1" lang="en-US" altLang="ja-JP" sz="1100"/>
        </a:p>
        <a:p>
          <a:pPr>
            <a:lnSpc>
              <a:spcPts val="1300"/>
            </a:lnSpc>
          </a:pPr>
          <a:r>
            <a:rPr kumimoji="1" lang="ja-JP" altLang="en-US" sz="1100"/>
            <a:t>電力保安技術者は、建電管工事各々の特記仕様書に記載される有資格者を充てて通知書を提出して下さい。</a:t>
          </a:r>
          <a:endParaRPr kumimoji="1" lang="en-US" altLang="ja-JP" sz="1100"/>
        </a:p>
        <a:p>
          <a:pPr>
            <a:lnSpc>
              <a:spcPts val="1200"/>
            </a:lnSpc>
          </a:pPr>
          <a:endParaRPr kumimoji="1" lang="en-US" altLang="ja-JP" sz="1100"/>
        </a:p>
        <a:p>
          <a:pPr>
            <a:lnSpc>
              <a:spcPts val="1200"/>
            </a:lnSpc>
          </a:pPr>
          <a:r>
            <a:rPr kumimoji="1" lang="ja-JP" altLang="en-US" sz="1100"/>
            <a:t>電力保安技術者が何かについては、国交省監修の工事監理指針を参照して下さい。学校の電気主任技術者との連系が必要です。</a:t>
          </a:r>
        </a:p>
      </xdr:txBody>
    </xdr:sp>
    <xdr:clientData fPrintsWithSheet="0"/>
  </xdr:twoCellAnchor>
  <xdr:twoCellAnchor editAs="absolute">
    <xdr:from>
      <xdr:col>13</xdr:col>
      <xdr:colOff>0</xdr:colOff>
      <xdr:row>5</xdr:row>
      <xdr:rowOff>0</xdr:rowOff>
    </xdr:from>
    <xdr:to>
      <xdr:col>15</xdr:col>
      <xdr:colOff>539330</xdr:colOff>
      <xdr:row>7</xdr:row>
      <xdr:rowOff>126236</xdr:rowOff>
    </xdr:to>
    <xdr:sp macro="" textlink="">
      <xdr:nvSpPr>
        <xdr:cNvPr id="3" name="テキスト ボックス 2">
          <a:hlinkClick xmlns:r="http://schemas.openxmlformats.org/officeDocument/2006/relationships" r:id="rId1"/>
        </xdr:cNvPr>
        <xdr:cNvSpPr txBox="1"/>
      </xdr:nvSpPr>
      <xdr:spPr>
        <a:xfrm>
          <a:off x="6686550" y="923925"/>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0</xdr:col>
      <xdr:colOff>55880</xdr:colOff>
      <xdr:row>15</xdr:row>
      <xdr:rowOff>165100</xdr:rowOff>
    </xdr:from>
    <xdr:to>
      <xdr:col>5</xdr:col>
      <xdr:colOff>427306</xdr:colOff>
      <xdr:row>30</xdr:row>
      <xdr:rowOff>11458</xdr:rowOff>
    </xdr:to>
    <xdr:sp macro="" textlink="">
      <xdr:nvSpPr>
        <xdr:cNvPr id="2" name="テキスト ボックス 1"/>
        <xdr:cNvSpPr txBox="1"/>
      </xdr:nvSpPr>
      <xdr:spPr>
        <a:xfrm>
          <a:off x="63500" y="3479800"/>
          <a:ext cx="3324225" cy="2425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（この注意書きは印刷されない設定としてます）</a:t>
          </a:r>
          <a:endParaRPr kumimoji="1" lang="en-US" altLang="ja-JP" sz="1100"/>
        </a:p>
        <a:p>
          <a:pPr>
            <a:lnSpc>
              <a:spcPts val="1200"/>
            </a:lnSpc>
          </a:pPr>
          <a:endParaRPr kumimoji="1" lang="en-US" altLang="ja-JP" sz="1100"/>
        </a:p>
        <a:p>
          <a:pPr>
            <a:lnSpc>
              <a:spcPts val="1300"/>
            </a:lnSpc>
          </a:pPr>
          <a:r>
            <a:rPr kumimoji="1" lang="ja-JP" altLang="en-US" sz="1100"/>
            <a:t>工事用電力保安責任者は、建電管工事各々の特記仕様書で「電気保安技術者」の下段に記載される「工事用電力を構外から引き込む場合は、法令に基づく有資格者を定め、監督職員に報告する」の言葉を踏まえて必要に応じて提出する。</a:t>
          </a:r>
          <a:endParaRPr kumimoji="1" lang="en-US" altLang="ja-JP" sz="1100"/>
        </a:p>
        <a:p>
          <a:pPr>
            <a:lnSpc>
              <a:spcPts val="1200"/>
            </a:lnSpc>
          </a:pPr>
          <a:r>
            <a:rPr kumimoji="1" lang="ja-JP" altLang="en-US" sz="1100"/>
            <a:t>工事用電力を低圧で引き込む場合、有資格者は不要だが、学校内を仮設で引き回すに当たっては、安全管理を検討するにあたり相応の知識を持っている方を工事用電力保安責任者として充てて頂きたいと考えている。</a:t>
          </a:r>
          <a:endParaRPr kumimoji="1" lang="en-US" altLang="ja-JP" sz="1100"/>
        </a:p>
      </xdr:txBody>
    </xdr:sp>
    <xdr:clientData fPrintsWithSheet="0"/>
  </xdr:twoCellAnchor>
  <xdr:twoCellAnchor editAs="absolute">
    <xdr:from>
      <xdr:col>12</xdr:col>
      <xdr:colOff>0</xdr:colOff>
      <xdr:row>10</xdr:row>
      <xdr:rowOff>0</xdr:rowOff>
    </xdr:from>
    <xdr:to>
      <xdr:col>14</xdr:col>
      <xdr:colOff>217248</xdr:colOff>
      <xdr:row>12</xdr:row>
      <xdr:rowOff>11936</xdr:rowOff>
    </xdr:to>
    <xdr:sp macro="" textlink="">
      <xdr:nvSpPr>
        <xdr:cNvPr id="3" name="テキスト ボックス 2">
          <a:hlinkClick xmlns:r="http://schemas.openxmlformats.org/officeDocument/2006/relationships" r:id="rId1"/>
        </xdr:cNvPr>
        <xdr:cNvSpPr txBox="1"/>
      </xdr:nvSpPr>
      <xdr:spPr>
        <a:xfrm>
          <a:off x="7296150" y="22860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editAs="absolute">
    <xdr:from>
      <xdr:col>8</xdr:col>
      <xdr:colOff>0</xdr:colOff>
      <xdr:row>0</xdr:row>
      <xdr:rowOff>0</xdr:rowOff>
    </xdr:from>
    <xdr:to>
      <xdr:col>12</xdr:col>
      <xdr:colOff>226747</xdr:colOff>
      <xdr:row>2</xdr:row>
      <xdr:rowOff>126236</xdr:rowOff>
    </xdr:to>
    <xdr:sp macro="" textlink="">
      <xdr:nvSpPr>
        <xdr:cNvPr id="2" name="テキスト ボックス 1">
          <a:hlinkClick xmlns:r="http://schemas.openxmlformats.org/officeDocument/2006/relationships" r:id="rId1"/>
        </xdr:cNvPr>
        <xdr:cNvSpPr txBox="1"/>
      </xdr:nvSpPr>
      <xdr:spPr>
        <a:xfrm>
          <a:off x="5153025" y="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editAs="absolute">
    <xdr:from>
      <xdr:col>10</xdr:col>
      <xdr:colOff>419100</xdr:colOff>
      <xdr:row>1</xdr:row>
      <xdr:rowOff>0</xdr:rowOff>
    </xdr:from>
    <xdr:to>
      <xdr:col>13</xdr:col>
      <xdr:colOff>264851</xdr:colOff>
      <xdr:row>3</xdr:row>
      <xdr:rowOff>126236</xdr:rowOff>
    </xdr:to>
    <xdr:sp macro="" textlink="">
      <xdr:nvSpPr>
        <xdr:cNvPr id="2" name="テキスト ボックス 1">
          <a:hlinkClick xmlns:r="http://schemas.openxmlformats.org/officeDocument/2006/relationships" r:id="rId1"/>
        </xdr:cNvPr>
        <xdr:cNvSpPr txBox="1"/>
      </xdr:nvSpPr>
      <xdr:spPr>
        <a:xfrm>
          <a:off x="6858000" y="1714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29.xml><?xml version="1.0" encoding="utf-8"?>
<xdr:wsDr xmlns:xdr="http://schemas.openxmlformats.org/drawingml/2006/spreadsheetDrawing" xmlns:a="http://schemas.openxmlformats.org/drawingml/2006/main">
  <xdr:oneCellAnchor>
    <xdr:from>
      <xdr:col>6</xdr:col>
      <xdr:colOff>140970</xdr:colOff>
      <xdr:row>20</xdr:row>
      <xdr:rowOff>83820</xdr:rowOff>
    </xdr:from>
    <xdr:ext cx="1742678" cy="847618"/>
    <xdr:sp macro="" textlink="">
      <xdr:nvSpPr>
        <xdr:cNvPr id="2" name="AutoShape 1"/>
        <xdr:cNvSpPr>
          <a:spLocks noChangeArrowheads="1"/>
        </xdr:cNvSpPr>
      </xdr:nvSpPr>
      <xdr:spPr bwMode="auto">
        <a:xfrm>
          <a:off x="3825240" y="3878580"/>
          <a:ext cx="1680755" cy="838200"/>
        </a:xfrm>
        <a:prstGeom prst="wedgeRoundRectCallout">
          <a:avLst>
            <a:gd name="adj1" fmla="val -47968"/>
            <a:gd name="adj2" fmla="val -12159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下請負人の受けている許可の内、請け負った工事内容の施工に必要な許可業種を記入する。</a:t>
          </a:r>
        </a:p>
      </xdr:txBody>
    </xdr:sp>
    <xdr:clientData/>
  </xdr:oneCellAnchor>
  <xdr:oneCellAnchor>
    <xdr:from>
      <xdr:col>19</xdr:col>
      <xdr:colOff>85725</xdr:colOff>
      <xdr:row>24</xdr:row>
      <xdr:rowOff>60960</xdr:rowOff>
    </xdr:from>
    <xdr:ext cx="1438469" cy="434340"/>
    <xdr:sp macro="" textlink="">
      <xdr:nvSpPr>
        <xdr:cNvPr id="3" name="AutoShape 2"/>
        <xdr:cNvSpPr>
          <a:spLocks noChangeArrowheads="1"/>
        </xdr:cNvSpPr>
      </xdr:nvSpPr>
      <xdr:spPr bwMode="auto">
        <a:xfrm>
          <a:off x="11803380" y="4770120"/>
          <a:ext cx="1403169" cy="434340"/>
        </a:xfrm>
        <a:prstGeom prst="wedgeRoundRectCallout">
          <a:avLst>
            <a:gd name="adj1" fmla="val -61306"/>
            <a:gd name="adj2" fmla="val -46212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労務費相当は極力</a:t>
          </a:r>
        </a:p>
        <a:p>
          <a:pPr algn="l" rtl="0">
            <a:lnSpc>
              <a:spcPts val="1200"/>
            </a:lnSpc>
            <a:defRPr sz="1000"/>
          </a:pPr>
          <a:r>
            <a:rPr lang="ja-JP" altLang="en-US" sz="1100" b="0" i="0" u="none" strike="noStrike" baseline="0">
              <a:solidFill>
                <a:srgbClr val="000000"/>
              </a:solidFill>
              <a:latin typeface="ＭＳ Ｐゴシック"/>
              <a:ea typeface="ＭＳ Ｐゴシック"/>
            </a:rPr>
            <a:t>現金払いとする。</a:t>
          </a:r>
        </a:p>
      </xdr:txBody>
    </xdr:sp>
    <xdr:clientData/>
  </xdr:oneCellAnchor>
  <xdr:oneCellAnchor>
    <xdr:from>
      <xdr:col>4</xdr:col>
      <xdr:colOff>483870</xdr:colOff>
      <xdr:row>0</xdr:row>
      <xdr:rowOff>274320</xdr:rowOff>
    </xdr:from>
    <xdr:ext cx="1887343" cy="483000"/>
    <xdr:sp macro="" textlink="">
      <xdr:nvSpPr>
        <xdr:cNvPr id="4" name="AutoShape 3"/>
        <xdr:cNvSpPr>
          <a:spLocks noChangeArrowheads="1"/>
        </xdr:cNvSpPr>
      </xdr:nvSpPr>
      <xdr:spPr bwMode="auto">
        <a:xfrm>
          <a:off x="2895600" y="167640"/>
          <a:ext cx="1912620" cy="473529"/>
        </a:xfrm>
        <a:prstGeom prst="wedgeRoundRectCallout">
          <a:avLst>
            <a:gd name="adj1" fmla="val 44269"/>
            <a:gd name="adj2" fmla="val 14722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特定建設業者は、受けている許可業種すべてを記入する。</a:t>
          </a:r>
        </a:p>
      </xdr:txBody>
    </xdr:sp>
    <xdr:clientData/>
  </xdr:oneCellAnchor>
  <xdr:oneCellAnchor>
    <xdr:from>
      <xdr:col>0</xdr:col>
      <xdr:colOff>567690</xdr:colOff>
      <xdr:row>23</xdr:row>
      <xdr:rowOff>190500</xdr:rowOff>
    </xdr:from>
    <xdr:ext cx="2309476" cy="922020"/>
    <xdr:sp macro="" textlink="">
      <xdr:nvSpPr>
        <xdr:cNvPr id="5" name="AutoShape 4"/>
        <xdr:cNvSpPr>
          <a:spLocks noChangeArrowheads="1"/>
        </xdr:cNvSpPr>
      </xdr:nvSpPr>
      <xdr:spPr bwMode="auto">
        <a:xfrm>
          <a:off x="510540" y="4671060"/>
          <a:ext cx="2351314" cy="922020"/>
        </a:xfrm>
        <a:prstGeom prst="wedgeRoundRectCallout">
          <a:avLst>
            <a:gd name="adj1" fmla="val -53296"/>
            <a:gd name="adj2" fmla="val -28608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1100" b="0" i="0" u="none" strike="noStrike" baseline="0">
              <a:solidFill>
                <a:srgbClr val="000000"/>
              </a:solidFill>
              <a:latin typeface="ＭＳ Ｐゴシック"/>
              <a:ea typeface="ＭＳ Ｐゴシック"/>
            </a:rPr>
            <a:t>枝番号を付けることにより、どの１次下請の下に入った２次下請か、どの２次下請の下に入った３次下請かがわかる。</a:t>
          </a:r>
        </a:p>
      </xdr:txBody>
    </xdr:sp>
    <xdr:clientData/>
  </xdr:oneCellAnchor>
  <xdr:oneCellAnchor>
    <xdr:from>
      <xdr:col>9</xdr:col>
      <xdr:colOff>179070</xdr:colOff>
      <xdr:row>20</xdr:row>
      <xdr:rowOff>83820</xdr:rowOff>
    </xdr:from>
    <xdr:ext cx="2225967" cy="961931"/>
    <xdr:sp macro="" textlink="">
      <xdr:nvSpPr>
        <xdr:cNvPr id="6" name="AutoShape 5"/>
        <xdr:cNvSpPr>
          <a:spLocks noChangeArrowheads="1"/>
        </xdr:cNvSpPr>
      </xdr:nvSpPr>
      <xdr:spPr bwMode="auto">
        <a:xfrm>
          <a:off x="5715000" y="3878580"/>
          <a:ext cx="2208711" cy="952500"/>
        </a:xfrm>
        <a:prstGeom prst="wedgeRoundRectCallout">
          <a:avLst>
            <a:gd name="adj1" fmla="val -26921"/>
            <a:gd name="adj2" fmla="val -19506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500万円未満の下請契約であっても、下請業者が建設業者（建設業許可業者）であれば主任技術者の配置は必要。</a:t>
          </a:r>
        </a:p>
      </xdr:txBody>
    </xdr:sp>
    <xdr:clientData/>
  </xdr:oneCellAnchor>
  <xdr:twoCellAnchor>
    <xdr:from>
      <xdr:col>13</xdr:col>
      <xdr:colOff>651510</xdr:colOff>
      <xdr:row>0</xdr:row>
      <xdr:rowOff>274320</xdr:rowOff>
    </xdr:from>
    <xdr:to>
      <xdr:col>19</xdr:col>
      <xdr:colOff>295234</xdr:colOff>
      <xdr:row>1</xdr:row>
      <xdr:rowOff>139121</xdr:rowOff>
    </xdr:to>
    <xdr:sp macro="" textlink="">
      <xdr:nvSpPr>
        <xdr:cNvPr id="7" name="AutoShape 6"/>
        <xdr:cNvSpPr>
          <a:spLocks noChangeArrowheads="1"/>
        </xdr:cNvSpPr>
      </xdr:nvSpPr>
      <xdr:spPr bwMode="auto">
        <a:xfrm>
          <a:off x="8618220" y="167640"/>
          <a:ext cx="3375660" cy="129540"/>
        </a:xfrm>
        <a:prstGeom prst="wedgeRectCallout">
          <a:avLst>
            <a:gd name="adj1" fmla="val -43417"/>
            <a:gd name="adj2" fmla="val 10555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見積依頼した日付を記入し、書面依頼したかどうかを確認し、日付の横に（○）か（×）で表示する。</a:t>
          </a:r>
        </a:p>
        <a:p>
          <a:pPr algn="l" rtl="0">
            <a:lnSpc>
              <a:spcPts val="1100"/>
            </a:lnSpc>
            <a:defRPr sz="1000"/>
          </a:pPr>
          <a:r>
            <a:rPr lang="ja-JP" altLang="en-US" sz="1100" b="0" i="0" u="none" strike="noStrike" baseline="0">
              <a:solidFill>
                <a:srgbClr val="000000"/>
              </a:solidFill>
              <a:latin typeface="ＭＳ Ｐゴシック"/>
              <a:ea typeface="ＭＳ Ｐゴシック"/>
            </a:rPr>
            <a:t>＊１）参照。</a:t>
          </a:r>
        </a:p>
      </xdr:txBody>
    </xdr:sp>
    <xdr:clientData/>
  </xdr:twoCellAnchor>
  <xdr:twoCellAnchor>
    <xdr:from>
      <xdr:col>12</xdr:col>
      <xdr:colOff>179070</xdr:colOff>
      <xdr:row>19</xdr:row>
      <xdr:rowOff>198120</xdr:rowOff>
    </xdr:from>
    <xdr:to>
      <xdr:col>16</xdr:col>
      <xdr:colOff>653139</xdr:colOff>
      <xdr:row>25</xdr:row>
      <xdr:rowOff>198120</xdr:rowOff>
    </xdr:to>
    <xdr:sp macro="" textlink="">
      <xdr:nvSpPr>
        <xdr:cNvPr id="8" name="AutoShape 7"/>
        <xdr:cNvSpPr>
          <a:spLocks noChangeArrowheads="1"/>
        </xdr:cNvSpPr>
      </xdr:nvSpPr>
      <xdr:spPr bwMode="auto">
        <a:xfrm>
          <a:off x="7566660" y="3764280"/>
          <a:ext cx="2926080" cy="1371600"/>
        </a:xfrm>
        <a:prstGeom prst="wedgeRectCallout">
          <a:avLst>
            <a:gd name="adj1" fmla="val -26074"/>
            <a:gd name="adj2" fmla="val -8819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見積期間は日数を記入する。</a:t>
          </a:r>
        </a:p>
        <a:p>
          <a:pPr algn="l" rtl="0">
            <a:lnSpc>
              <a:spcPts val="1300"/>
            </a:lnSpc>
            <a:defRPr sz="1000"/>
          </a:pPr>
          <a:r>
            <a:rPr lang="ja-JP" altLang="en-US" sz="1100" b="0" i="0" u="none" strike="noStrike" baseline="0">
              <a:solidFill>
                <a:srgbClr val="000000"/>
              </a:solidFill>
              <a:latin typeface="ＭＳ Ｐゴシック"/>
              <a:ea typeface="ＭＳ Ｐゴシック"/>
            </a:rPr>
            <a:t>工事1件につき下記日数確保する。</a:t>
          </a:r>
        </a:p>
        <a:p>
          <a:pPr algn="l" rtl="0">
            <a:lnSpc>
              <a:spcPts val="1300"/>
            </a:lnSpc>
            <a:defRPr sz="1000"/>
          </a:pPr>
          <a:r>
            <a:rPr lang="ja-JP" altLang="en-US" sz="1100" b="0" i="0" u="none" strike="noStrike" baseline="0">
              <a:solidFill>
                <a:srgbClr val="000000"/>
              </a:solidFill>
              <a:latin typeface="ＭＳ Ｐゴシック"/>
              <a:ea typeface="ＭＳ Ｐゴシック"/>
            </a:rPr>
            <a:t>500万円未満：中1日以上</a:t>
          </a:r>
        </a:p>
        <a:p>
          <a:pPr algn="l" rtl="0">
            <a:lnSpc>
              <a:spcPts val="1300"/>
            </a:lnSpc>
            <a:defRPr sz="1000"/>
          </a:pPr>
          <a:r>
            <a:rPr lang="ja-JP" altLang="en-US" sz="1100" b="0" i="0" u="none" strike="noStrike" baseline="0">
              <a:solidFill>
                <a:srgbClr val="000000"/>
              </a:solidFill>
              <a:latin typeface="ＭＳ Ｐゴシック"/>
              <a:ea typeface="ＭＳ Ｐゴシック"/>
            </a:rPr>
            <a:t>500万円以上5000万円未満：中10日以上</a:t>
          </a:r>
        </a:p>
        <a:p>
          <a:pPr algn="l" rtl="0">
            <a:lnSpc>
              <a:spcPts val="1200"/>
            </a:lnSpc>
            <a:defRPr sz="1000"/>
          </a:pPr>
          <a:r>
            <a:rPr lang="ja-JP" altLang="en-US" sz="1100" b="0" i="0" u="none" strike="noStrike" baseline="0">
              <a:solidFill>
                <a:srgbClr val="000000"/>
              </a:solidFill>
              <a:latin typeface="ＭＳ Ｐゴシック"/>
              <a:ea typeface="ＭＳ Ｐゴシック"/>
            </a:rPr>
            <a:t>5000万円以上：中15日以上</a:t>
          </a:r>
        </a:p>
        <a:p>
          <a:pPr algn="l" rtl="0">
            <a:lnSpc>
              <a:spcPts val="1300"/>
            </a:lnSpc>
            <a:defRPr sz="1000"/>
          </a:pPr>
          <a:r>
            <a:rPr lang="ja-JP" altLang="en-US" sz="1100" b="0" i="0" u="none" strike="noStrike" baseline="0">
              <a:solidFill>
                <a:srgbClr val="000000"/>
              </a:solidFill>
              <a:latin typeface="ＭＳ Ｐゴシック"/>
              <a:ea typeface="ＭＳ Ｐゴシック"/>
            </a:rPr>
            <a:t>ただし、やむを得ない事情がある時、500万円以上の</a:t>
          </a:r>
        </a:p>
        <a:p>
          <a:pPr algn="l" rtl="0">
            <a:lnSpc>
              <a:spcPts val="1200"/>
            </a:lnSpc>
            <a:defRPr sz="1000"/>
          </a:pPr>
          <a:r>
            <a:rPr lang="ja-JP" altLang="en-US" sz="1100" b="0" i="0" u="none" strike="noStrike" baseline="0">
              <a:solidFill>
                <a:srgbClr val="000000"/>
              </a:solidFill>
              <a:latin typeface="ＭＳ Ｐゴシック"/>
              <a:ea typeface="ＭＳ Ｐゴシック"/>
            </a:rPr>
            <a:t>日数は5日以内に限り短縮可能。</a:t>
          </a:r>
        </a:p>
      </xdr:txBody>
    </xdr:sp>
    <xdr:clientData/>
  </xdr:twoCellAnchor>
  <xdr:oneCellAnchor>
    <xdr:from>
      <xdr:col>3</xdr:col>
      <xdr:colOff>85725</xdr:colOff>
      <xdr:row>19</xdr:row>
      <xdr:rowOff>38100</xdr:rowOff>
    </xdr:from>
    <xdr:ext cx="2106162" cy="883920"/>
    <xdr:sp macro="" textlink="">
      <xdr:nvSpPr>
        <xdr:cNvPr id="9" name="AutoShape 8"/>
        <xdr:cNvSpPr>
          <a:spLocks noChangeArrowheads="1"/>
        </xdr:cNvSpPr>
      </xdr:nvSpPr>
      <xdr:spPr bwMode="auto">
        <a:xfrm>
          <a:off x="1927860" y="3604260"/>
          <a:ext cx="2088969" cy="883920"/>
        </a:xfrm>
        <a:prstGeom prst="wedgeRoundRectCallout">
          <a:avLst>
            <a:gd name="adj1" fmla="val -19389"/>
            <a:gd name="adj2" fmla="val -250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変更契約は、行挿入で追加し、</a:t>
          </a:r>
        </a:p>
        <a:p>
          <a:pPr algn="l" rtl="0">
            <a:lnSpc>
              <a:spcPts val="1200"/>
            </a:lnSpc>
            <a:defRPr sz="1000"/>
          </a:pPr>
          <a:r>
            <a:rPr lang="ja-JP" altLang="en-US" sz="1100" b="0" i="0" u="none" strike="noStrike" baseline="0">
              <a:solidFill>
                <a:srgbClr val="000000"/>
              </a:solidFill>
              <a:latin typeface="ＭＳ Ｐゴシック"/>
              <a:ea typeface="ＭＳ Ｐゴシック"/>
            </a:rPr>
            <a:t>旧契約は見え消しとする。</a:t>
          </a:r>
        </a:p>
        <a:p>
          <a:pPr algn="l" rtl="0">
            <a:lnSpc>
              <a:spcPts val="1300"/>
            </a:lnSpc>
            <a:defRPr sz="1000"/>
          </a:pPr>
          <a:r>
            <a:rPr lang="ja-JP" altLang="en-US" sz="1100" b="0" i="0" u="none" strike="noStrike" baseline="0">
              <a:solidFill>
                <a:srgbClr val="000000"/>
              </a:solidFill>
              <a:latin typeface="ＭＳ Ｐゴシック"/>
              <a:ea typeface="ＭＳ Ｐゴシック"/>
            </a:rPr>
            <a:t>同じ会社と追加契約した場合、</a:t>
          </a:r>
        </a:p>
        <a:p>
          <a:pPr algn="l" rtl="0">
            <a:lnSpc>
              <a:spcPts val="1200"/>
            </a:lnSpc>
            <a:defRPr sz="1000"/>
          </a:pPr>
          <a:r>
            <a:rPr lang="ja-JP" altLang="en-US" sz="1100" b="0" i="0" u="none" strike="noStrike" baseline="0">
              <a:solidFill>
                <a:srgbClr val="000000"/>
              </a:solidFill>
              <a:latin typeface="ＭＳ Ｐゴシック"/>
              <a:ea typeface="ＭＳ Ｐゴシック"/>
            </a:rPr>
            <a:t>同じNo.に行挿入で追加する。</a:t>
          </a:r>
        </a:p>
      </xdr:txBody>
    </xdr:sp>
    <xdr:clientData/>
  </xdr:oneCellAnchor>
  <xdr:oneCellAnchor>
    <xdr:from>
      <xdr:col>7</xdr:col>
      <xdr:colOff>70485</xdr:colOff>
      <xdr:row>0</xdr:row>
      <xdr:rowOff>342900</xdr:rowOff>
    </xdr:from>
    <xdr:ext cx="2089108" cy="304800"/>
    <xdr:sp macro="" textlink="">
      <xdr:nvSpPr>
        <xdr:cNvPr id="10" name="AutoShape 9"/>
        <xdr:cNvSpPr>
          <a:spLocks noChangeArrowheads="1"/>
        </xdr:cNvSpPr>
      </xdr:nvSpPr>
      <xdr:spPr bwMode="auto">
        <a:xfrm>
          <a:off x="4381500" y="167640"/>
          <a:ext cx="1980111" cy="304800"/>
        </a:xfrm>
        <a:prstGeom prst="wedgeRoundRectCallout">
          <a:avLst>
            <a:gd name="adj1" fmla="val 14935"/>
            <a:gd name="adj2" fmla="val 2375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施工体制台帳と整合させる。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226582</xdr:colOff>
      <xdr:row>236</xdr:row>
      <xdr:rowOff>275167</xdr:rowOff>
    </xdr:from>
    <xdr:to>
      <xdr:col>5</xdr:col>
      <xdr:colOff>228170</xdr:colOff>
      <xdr:row>237</xdr:row>
      <xdr:rowOff>125417</xdr:rowOff>
    </xdr:to>
    <xdr:cxnSp macro="">
      <xdr:nvCxnSpPr>
        <xdr:cNvPr id="6" name="直線コネクタ 5"/>
        <xdr:cNvCxnSpPr/>
      </xdr:nvCxnSpPr>
      <xdr:spPr>
        <a:xfrm rot="5400000">
          <a:off x="2667966" y="44000872"/>
          <a:ext cx="211324"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222362</xdr:colOff>
      <xdr:row>237</xdr:row>
      <xdr:rowOff>132076</xdr:rowOff>
    </xdr:from>
    <xdr:to>
      <xdr:col>5</xdr:col>
      <xdr:colOff>394008</xdr:colOff>
      <xdr:row>237</xdr:row>
      <xdr:rowOff>132079</xdr:rowOff>
    </xdr:to>
    <xdr:cxnSp macro="">
      <xdr:nvCxnSpPr>
        <xdr:cNvPr id="7" name="直線コネクタ 6"/>
        <xdr:cNvCxnSpPr/>
      </xdr:nvCxnSpPr>
      <xdr:spPr>
        <a:xfrm rot="10800000" flipV="1">
          <a:off x="2768614" y="44104605"/>
          <a:ext cx="175460" cy="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0</xdr:col>
      <xdr:colOff>13307</xdr:colOff>
      <xdr:row>2</xdr:row>
      <xdr:rowOff>70387</xdr:rowOff>
    </xdr:from>
    <xdr:to>
      <xdr:col>3</xdr:col>
      <xdr:colOff>556344</xdr:colOff>
      <xdr:row>5</xdr:row>
      <xdr:rowOff>8845</xdr:rowOff>
    </xdr:to>
    <xdr:sp macro="" textlink="">
      <xdr:nvSpPr>
        <xdr:cNvPr id="2" name="テキスト ボックス 1">
          <a:hlinkClick xmlns:r="http://schemas.openxmlformats.org/officeDocument/2006/relationships" r:id="rId1"/>
        </xdr:cNvPr>
        <xdr:cNvSpPr txBox="1"/>
      </xdr:nvSpPr>
      <xdr:spPr>
        <a:xfrm>
          <a:off x="13307" y="415668"/>
          <a:ext cx="1897647" cy="456380"/>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twoCellAnchor>
    <xdr:from>
      <xdr:col>4</xdr:col>
      <xdr:colOff>182218</xdr:colOff>
      <xdr:row>125</xdr:row>
      <xdr:rowOff>66261</xdr:rowOff>
    </xdr:from>
    <xdr:to>
      <xdr:col>8</xdr:col>
      <xdr:colOff>24848</xdr:colOff>
      <xdr:row>125</xdr:row>
      <xdr:rowOff>356152</xdr:rowOff>
    </xdr:to>
    <xdr:sp macro="" textlink="">
      <xdr:nvSpPr>
        <xdr:cNvPr id="8" name="テキスト ボックス 7"/>
        <xdr:cNvSpPr txBox="1"/>
      </xdr:nvSpPr>
      <xdr:spPr>
        <a:xfrm>
          <a:off x="2534479" y="23307261"/>
          <a:ext cx="1797326" cy="28989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中間技術検査専用書式</a:t>
          </a:r>
        </a:p>
      </xdr:txBody>
    </xdr:sp>
    <xdr:clientData fPrintsWithSheet="0"/>
  </xdr:twoCellAnchor>
  <xdr:twoCellAnchor>
    <xdr:from>
      <xdr:col>4</xdr:col>
      <xdr:colOff>140804</xdr:colOff>
      <xdr:row>176</xdr:row>
      <xdr:rowOff>157369</xdr:rowOff>
    </xdr:from>
    <xdr:to>
      <xdr:col>7</xdr:col>
      <xdr:colOff>273326</xdr:colOff>
      <xdr:row>178</xdr:row>
      <xdr:rowOff>99390</xdr:rowOff>
    </xdr:to>
    <xdr:sp macro="" textlink="">
      <xdr:nvSpPr>
        <xdr:cNvPr id="9" name="テキスト ボックス 8"/>
        <xdr:cNvSpPr txBox="1"/>
      </xdr:nvSpPr>
      <xdr:spPr>
        <a:xfrm>
          <a:off x="2493065" y="33047608"/>
          <a:ext cx="1797326" cy="28989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中間技術検査専用書式</a:t>
          </a:r>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xdr:from>
      <xdr:col>2</xdr:col>
      <xdr:colOff>1257300</xdr:colOff>
      <xdr:row>23</xdr:row>
      <xdr:rowOff>19050</xdr:rowOff>
    </xdr:from>
    <xdr:to>
      <xdr:col>2</xdr:col>
      <xdr:colOff>171450</xdr:colOff>
      <xdr:row>23</xdr:row>
      <xdr:rowOff>400050</xdr:rowOff>
    </xdr:to>
    <xdr:sp macro="" textlink="">
      <xdr:nvSpPr>
        <xdr:cNvPr id="1757" name="Line 1"/>
        <xdr:cNvSpPr>
          <a:spLocks noChangeShapeType="1"/>
        </xdr:cNvSpPr>
      </xdr:nvSpPr>
      <xdr:spPr bwMode="auto">
        <a:xfrm>
          <a:off x="419100" y="3962400"/>
          <a:ext cx="0" cy="1524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23</xdr:row>
      <xdr:rowOff>209550</xdr:rowOff>
    </xdr:from>
    <xdr:to>
      <xdr:col>3</xdr:col>
      <xdr:colOff>209550</xdr:colOff>
      <xdr:row>23</xdr:row>
      <xdr:rowOff>209550</xdr:rowOff>
    </xdr:to>
    <xdr:sp macro="" textlink="">
      <xdr:nvSpPr>
        <xdr:cNvPr id="1758" name="Line 2"/>
        <xdr:cNvSpPr>
          <a:spLocks noChangeShapeType="1"/>
        </xdr:cNvSpPr>
      </xdr:nvSpPr>
      <xdr:spPr bwMode="auto">
        <a:xfrm>
          <a:off x="419100" y="411480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20</xdr:row>
      <xdr:rowOff>0</xdr:rowOff>
    </xdr:from>
    <xdr:to>
      <xdr:col>3</xdr:col>
      <xdr:colOff>171450</xdr:colOff>
      <xdr:row>20</xdr:row>
      <xdr:rowOff>0</xdr:rowOff>
    </xdr:to>
    <xdr:sp macro="" textlink="">
      <xdr:nvSpPr>
        <xdr:cNvPr id="1759" name="Line 4"/>
        <xdr:cNvSpPr>
          <a:spLocks noChangeShapeType="1"/>
        </xdr:cNvSpPr>
      </xdr:nvSpPr>
      <xdr:spPr bwMode="auto">
        <a:xfrm>
          <a:off x="590550" y="342900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23</xdr:row>
      <xdr:rowOff>0</xdr:rowOff>
    </xdr:from>
    <xdr:to>
      <xdr:col>3</xdr:col>
      <xdr:colOff>171450</xdr:colOff>
      <xdr:row>23</xdr:row>
      <xdr:rowOff>0</xdr:rowOff>
    </xdr:to>
    <xdr:sp macro="" textlink="">
      <xdr:nvSpPr>
        <xdr:cNvPr id="1760" name="Line 5"/>
        <xdr:cNvSpPr>
          <a:spLocks noChangeShapeType="1"/>
        </xdr:cNvSpPr>
      </xdr:nvSpPr>
      <xdr:spPr bwMode="auto">
        <a:xfrm>
          <a:off x="590550" y="394335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16</xdr:row>
      <xdr:rowOff>0</xdr:rowOff>
    </xdr:from>
    <xdr:to>
      <xdr:col>5</xdr:col>
      <xdr:colOff>171450</xdr:colOff>
      <xdr:row>16</xdr:row>
      <xdr:rowOff>0</xdr:rowOff>
    </xdr:to>
    <xdr:sp macro="" textlink="">
      <xdr:nvSpPr>
        <xdr:cNvPr id="1761" name="Line 7"/>
        <xdr:cNvSpPr>
          <a:spLocks noChangeShapeType="1"/>
        </xdr:cNvSpPr>
      </xdr:nvSpPr>
      <xdr:spPr bwMode="auto">
        <a:xfrm flipV="1">
          <a:off x="933450" y="274320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228600</xdr:colOff>
      <xdr:row>32</xdr:row>
      <xdr:rowOff>219075</xdr:rowOff>
    </xdr:from>
    <xdr:to>
      <xdr:col>5</xdr:col>
      <xdr:colOff>171450</xdr:colOff>
      <xdr:row>32</xdr:row>
      <xdr:rowOff>219075</xdr:rowOff>
    </xdr:to>
    <xdr:sp macro="" textlink="">
      <xdr:nvSpPr>
        <xdr:cNvPr id="1762" name="Line 8"/>
        <xdr:cNvSpPr>
          <a:spLocks noChangeShapeType="1"/>
        </xdr:cNvSpPr>
      </xdr:nvSpPr>
      <xdr:spPr bwMode="auto">
        <a:xfrm>
          <a:off x="933450" y="565785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40</xdr:row>
      <xdr:rowOff>276225</xdr:rowOff>
    </xdr:from>
    <xdr:to>
      <xdr:col>6</xdr:col>
      <xdr:colOff>0</xdr:colOff>
      <xdr:row>40</xdr:row>
      <xdr:rowOff>276225</xdr:rowOff>
    </xdr:to>
    <xdr:sp macro="" textlink="">
      <xdr:nvSpPr>
        <xdr:cNvPr id="1763" name="Line 9"/>
        <xdr:cNvSpPr>
          <a:spLocks noChangeShapeType="1"/>
        </xdr:cNvSpPr>
      </xdr:nvSpPr>
      <xdr:spPr bwMode="auto">
        <a:xfrm>
          <a:off x="933450" y="702945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41</xdr:col>
      <xdr:colOff>275590</xdr:colOff>
      <xdr:row>49</xdr:row>
      <xdr:rowOff>163287</xdr:rowOff>
    </xdr:from>
    <xdr:to>
      <xdr:col>82</xdr:col>
      <xdr:colOff>115958</xdr:colOff>
      <xdr:row>63</xdr:row>
      <xdr:rowOff>80035</xdr:rowOff>
    </xdr:to>
    <xdr:sp macro="" textlink="">
      <xdr:nvSpPr>
        <xdr:cNvPr id="10" name="Text Box 4"/>
        <xdr:cNvSpPr txBox="1">
          <a:spLocks noChangeArrowheads="1"/>
        </xdr:cNvSpPr>
      </xdr:nvSpPr>
      <xdr:spPr bwMode="auto">
        <a:xfrm>
          <a:off x="6969125" y="8719912"/>
          <a:ext cx="8057267" cy="2257986"/>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t"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lnSpc>
              <a:spcPts val="1300"/>
            </a:lnSpc>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2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1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36</xdr:col>
      <xdr:colOff>65405</xdr:colOff>
      <xdr:row>2</xdr:row>
      <xdr:rowOff>79375</xdr:rowOff>
    </xdr:from>
    <xdr:to>
      <xdr:col>41</xdr:col>
      <xdr:colOff>1192080</xdr:colOff>
      <xdr:row>4</xdr:row>
      <xdr:rowOff>79375</xdr:rowOff>
    </xdr:to>
    <xdr:sp macro="" textlink="">
      <xdr:nvSpPr>
        <xdr:cNvPr id="11" name="テキスト ボックス 10"/>
        <xdr:cNvSpPr txBox="1"/>
      </xdr:nvSpPr>
      <xdr:spPr>
        <a:xfrm>
          <a:off x="5889625" y="428625"/>
          <a:ext cx="2000250" cy="349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H27.4</a:t>
          </a:r>
          <a:r>
            <a:rPr kumimoji="1" lang="ja-JP" altLang="en-US" sz="1100"/>
            <a:t>追加項目適用分書式</a:t>
          </a:r>
        </a:p>
      </xdr:txBody>
    </xdr:sp>
    <xdr:clientData fPrintsWithSheet="0"/>
  </xdr:twoCellAnchor>
  <xdr:twoCellAnchor>
    <xdr:from>
      <xdr:col>36</xdr:col>
      <xdr:colOff>33655</xdr:colOff>
      <xdr:row>5</xdr:row>
      <xdr:rowOff>19049</xdr:rowOff>
    </xdr:from>
    <xdr:to>
      <xdr:col>41</xdr:col>
      <xdr:colOff>1573730</xdr:colOff>
      <xdr:row>7</xdr:row>
      <xdr:rowOff>150592</xdr:rowOff>
    </xdr:to>
    <xdr:sp macro="" textlink="">
      <xdr:nvSpPr>
        <xdr:cNvPr id="12" name="テキスト ボックス 11">
          <a:hlinkClick xmlns:r="http://schemas.openxmlformats.org/officeDocument/2006/relationships" r:id="rId1"/>
        </xdr:cNvPr>
        <xdr:cNvSpPr txBox="1"/>
      </xdr:nvSpPr>
      <xdr:spPr>
        <a:xfrm>
          <a:off x="5857875" y="873124"/>
          <a:ext cx="2413000" cy="49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00FF"/>
              </a:solidFill>
            </a:rPr>
            <a:t>http://www.mlit.go.jp/totikensangyo/const/1_6_bt_000191.html</a:t>
          </a:r>
          <a:endParaRPr kumimoji="1" lang="ja-JP" altLang="en-US" sz="1100">
            <a:solidFill>
              <a:srgbClr val="0000FF"/>
            </a:solidFill>
          </a:endParaRPr>
        </a:p>
      </xdr:txBody>
    </xdr:sp>
    <xdr:clientData fPrintsWithSheet="0"/>
  </xdr:twoCellAnchor>
</xdr:wsDr>
</file>

<file path=xl/drawings/drawing31.xml><?xml version="1.0" encoding="utf-8"?>
<xdr:wsDr xmlns:xdr="http://schemas.openxmlformats.org/drawingml/2006/spreadsheetDrawing" xmlns:a="http://schemas.openxmlformats.org/drawingml/2006/main">
  <xdr:twoCellAnchor>
    <xdr:from>
      <xdr:col>42</xdr:col>
      <xdr:colOff>399358</xdr:colOff>
      <xdr:row>50</xdr:row>
      <xdr:rowOff>3054</xdr:rowOff>
    </xdr:from>
    <xdr:to>
      <xdr:col>82</xdr:col>
      <xdr:colOff>148718</xdr:colOff>
      <xdr:row>58</xdr:row>
      <xdr:rowOff>6979</xdr:rowOff>
    </xdr:to>
    <xdr:sp macro="" textlink="">
      <xdr:nvSpPr>
        <xdr:cNvPr id="5" name="Text Box 1"/>
        <xdr:cNvSpPr txBox="1">
          <a:spLocks noChangeArrowheads="1"/>
        </xdr:cNvSpPr>
      </xdr:nvSpPr>
      <xdr:spPr bwMode="auto">
        <a:xfrm>
          <a:off x="7715251" y="8540918"/>
          <a:ext cx="7652157" cy="1389379"/>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34</xdr:col>
      <xdr:colOff>71755</xdr:colOff>
      <xdr:row>3</xdr:row>
      <xdr:rowOff>11430</xdr:rowOff>
    </xdr:from>
    <xdr:to>
      <xdr:col>42</xdr:col>
      <xdr:colOff>696203</xdr:colOff>
      <xdr:row>5</xdr:row>
      <xdr:rowOff>82499</xdr:rowOff>
    </xdr:to>
    <xdr:sp macro="" textlink="">
      <xdr:nvSpPr>
        <xdr:cNvPr id="6" name="テキスト ボックス 5"/>
        <xdr:cNvSpPr txBox="1"/>
      </xdr:nvSpPr>
      <xdr:spPr>
        <a:xfrm>
          <a:off x="5956300" y="457200"/>
          <a:ext cx="2000250" cy="349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H27.4</a:t>
          </a:r>
          <a:r>
            <a:rPr kumimoji="1" lang="ja-JP" altLang="en-US" sz="1100"/>
            <a:t>追加項目適用分書式</a:t>
          </a:r>
        </a:p>
      </xdr:txBody>
    </xdr:sp>
    <xdr:clientData fPrintsWithSheet="0"/>
  </xdr:twoCellAnchor>
  <xdr:twoCellAnchor>
    <xdr:from>
      <xdr:col>34</xdr:col>
      <xdr:colOff>40005</xdr:colOff>
      <xdr:row>6</xdr:row>
      <xdr:rowOff>6349</xdr:rowOff>
    </xdr:from>
    <xdr:to>
      <xdr:col>42</xdr:col>
      <xdr:colOff>1077125</xdr:colOff>
      <xdr:row>8</xdr:row>
      <xdr:rowOff>155574</xdr:rowOff>
    </xdr:to>
    <xdr:sp macro="" textlink="">
      <xdr:nvSpPr>
        <xdr:cNvPr id="7" name="テキスト ボックス 6">
          <a:hlinkClick xmlns:r="http://schemas.openxmlformats.org/officeDocument/2006/relationships" r:id="rId1"/>
        </xdr:cNvPr>
        <xdr:cNvSpPr txBox="1"/>
      </xdr:nvSpPr>
      <xdr:spPr>
        <a:xfrm>
          <a:off x="5924550" y="901699"/>
          <a:ext cx="2413000" cy="49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00FF"/>
              </a:solidFill>
            </a:rPr>
            <a:t>http://www.mlit.go.jp/totikensangyo/const/1_6_bt_000191.html</a:t>
          </a:r>
          <a:endParaRPr kumimoji="1" lang="ja-JP" altLang="en-US" sz="1100">
            <a:solidFill>
              <a:srgbClr val="0000FF"/>
            </a:solidFill>
          </a:endParaRPr>
        </a:p>
      </xdr:txBody>
    </xdr:sp>
    <xdr:clientData fPrintsWithSheet="0"/>
  </xdr:twoCellAnchor>
</xdr:wsDr>
</file>

<file path=xl/drawings/drawing32.xml><?xml version="1.0" encoding="utf-8"?>
<xdr:wsDr xmlns:xdr="http://schemas.openxmlformats.org/drawingml/2006/spreadsheetDrawing" xmlns:a="http://schemas.openxmlformats.org/drawingml/2006/main">
  <xdr:twoCellAnchor>
    <xdr:from>
      <xdr:col>3</xdr:col>
      <xdr:colOff>1257300</xdr:colOff>
      <xdr:row>18</xdr:row>
      <xdr:rowOff>19050</xdr:rowOff>
    </xdr:from>
    <xdr:to>
      <xdr:col>3</xdr:col>
      <xdr:colOff>1257300</xdr:colOff>
      <xdr:row>18</xdr:row>
      <xdr:rowOff>400050</xdr:rowOff>
    </xdr:to>
    <xdr:sp macro="" textlink="">
      <xdr:nvSpPr>
        <xdr:cNvPr id="61038" name="Line 1"/>
        <xdr:cNvSpPr>
          <a:spLocks noChangeShapeType="1"/>
        </xdr:cNvSpPr>
      </xdr:nvSpPr>
      <xdr:spPr bwMode="auto">
        <a:xfrm>
          <a:off x="3657600" y="6448425"/>
          <a:ext cx="0" cy="3619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1257300</xdr:colOff>
      <xdr:row>18</xdr:row>
      <xdr:rowOff>209550</xdr:rowOff>
    </xdr:from>
    <xdr:to>
      <xdr:col>4</xdr:col>
      <xdr:colOff>209550</xdr:colOff>
      <xdr:row>18</xdr:row>
      <xdr:rowOff>209550</xdr:rowOff>
    </xdr:to>
    <xdr:sp macro="" textlink="">
      <xdr:nvSpPr>
        <xdr:cNvPr id="61039" name="Line 2"/>
        <xdr:cNvSpPr>
          <a:spLocks noChangeShapeType="1"/>
        </xdr:cNvSpPr>
      </xdr:nvSpPr>
      <xdr:spPr bwMode="auto">
        <a:xfrm>
          <a:off x="3657600" y="6638925"/>
          <a:ext cx="9715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209550</xdr:colOff>
      <xdr:row>15</xdr:row>
      <xdr:rowOff>19050</xdr:rowOff>
    </xdr:from>
    <xdr:to>
      <xdr:col>4</xdr:col>
      <xdr:colOff>209550</xdr:colOff>
      <xdr:row>18</xdr:row>
      <xdr:rowOff>228600</xdr:rowOff>
    </xdr:to>
    <xdr:sp macro="" textlink="">
      <xdr:nvSpPr>
        <xdr:cNvPr id="61040" name="Line 3"/>
        <xdr:cNvSpPr>
          <a:spLocks noChangeShapeType="1"/>
        </xdr:cNvSpPr>
      </xdr:nvSpPr>
      <xdr:spPr bwMode="auto">
        <a:xfrm>
          <a:off x="4629150" y="5305425"/>
          <a:ext cx="0" cy="1352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228600</xdr:colOff>
      <xdr:row>15</xdr:row>
      <xdr:rowOff>0</xdr:rowOff>
    </xdr:from>
    <xdr:to>
      <xdr:col>4</xdr:col>
      <xdr:colOff>361950</xdr:colOff>
      <xdr:row>15</xdr:row>
      <xdr:rowOff>0</xdr:rowOff>
    </xdr:to>
    <xdr:sp macro="" textlink="">
      <xdr:nvSpPr>
        <xdr:cNvPr id="61041" name="Line 4"/>
        <xdr:cNvSpPr>
          <a:spLocks noChangeShapeType="1"/>
        </xdr:cNvSpPr>
      </xdr:nvSpPr>
      <xdr:spPr bwMode="auto">
        <a:xfrm>
          <a:off x="4648200" y="5286375"/>
          <a:ext cx="133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200025</xdr:colOff>
      <xdr:row>17</xdr:row>
      <xdr:rowOff>200025</xdr:rowOff>
    </xdr:from>
    <xdr:to>
      <xdr:col>6</xdr:col>
      <xdr:colOff>342900</xdr:colOff>
      <xdr:row>17</xdr:row>
      <xdr:rowOff>200025</xdr:rowOff>
    </xdr:to>
    <xdr:sp macro="" textlink="">
      <xdr:nvSpPr>
        <xdr:cNvPr id="61042" name="Line 6"/>
        <xdr:cNvSpPr>
          <a:spLocks noChangeShapeType="1"/>
        </xdr:cNvSpPr>
      </xdr:nvSpPr>
      <xdr:spPr bwMode="auto">
        <a:xfrm>
          <a:off x="4619625" y="6248400"/>
          <a:ext cx="26479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190500</xdr:colOff>
      <xdr:row>10</xdr:row>
      <xdr:rowOff>219075</xdr:rowOff>
    </xdr:from>
    <xdr:to>
      <xdr:col>6</xdr:col>
      <xdr:colOff>342900</xdr:colOff>
      <xdr:row>10</xdr:row>
      <xdr:rowOff>219075</xdr:rowOff>
    </xdr:to>
    <xdr:sp macro="" textlink="">
      <xdr:nvSpPr>
        <xdr:cNvPr id="61043" name="Line 7"/>
        <xdr:cNvSpPr>
          <a:spLocks noChangeShapeType="1"/>
        </xdr:cNvSpPr>
      </xdr:nvSpPr>
      <xdr:spPr bwMode="auto">
        <a:xfrm flipV="1">
          <a:off x="7115175" y="3600450"/>
          <a:ext cx="1524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228600</xdr:colOff>
      <xdr:row>24</xdr:row>
      <xdr:rowOff>200025</xdr:rowOff>
    </xdr:from>
    <xdr:to>
      <xdr:col>6</xdr:col>
      <xdr:colOff>342900</xdr:colOff>
      <xdr:row>24</xdr:row>
      <xdr:rowOff>200025</xdr:rowOff>
    </xdr:to>
    <xdr:sp macro="" textlink="">
      <xdr:nvSpPr>
        <xdr:cNvPr id="61044" name="Line 8"/>
        <xdr:cNvSpPr>
          <a:spLocks noChangeShapeType="1"/>
        </xdr:cNvSpPr>
      </xdr:nvSpPr>
      <xdr:spPr bwMode="auto">
        <a:xfrm>
          <a:off x="7153275" y="8915400"/>
          <a:ext cx="114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180975</xdr:colOff>
      <xdr:row>31</xdr:row>
      <xdr:rowOff>219075</xdr:rowOff>
    </xdr:from>
    <xdr:to>
      <xdr:col>7</xdr:col>
      <xdr:colOff>0</xdr:colOff>
      <xdr:row>31</xdr:row>
      <xdr:rowOff>219075</xdr:rowOff>
    </xdr:to>
    <xdr:sp macro="" textlink="">
      <xdr:nvSpPr>
        <xdr:cNvPr id="61045" name="Line 9"/>
        <xdr:cNvSpPr>
          <a:spLocks noChangeShapeType="1"/>
        </xdr:cNvSpPr>
      </xdr:nvSpPr>
      <xdr:spPr bwMode="auto">
        <a:xfrm>
          <a:off x="7105650" y="11601450"/>
          <a:ext cx="171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190500</xdr:colOff>
      <xdr:row>10</xdr:row>
      <xdr:rowOff>247650</xdr:rowOff>
    </xdr:from>
    <xdr:to>
      <xdr:col>6</xdr:col>
      <xdr:colOff>190500</xdr:colOff>
      <xdr:row>31</xdr:row>
      <xdr:rowOff>247650</xdr:rowOff>
    </xdr:to>
    <xdr:sp macro="" textlink="">
      <xdr:nvSpPr>
        <xdr:cNvPr id="61046" name="Line 10"/>
        <xdr:cNvSpPr>
          <a:spLocks noChangeShapeType="1"/>
        </xdr:cNvSpPr>
      </xdr:nvSpPr>
      <xdr:spPr bwMode="auto">
        <a:xfrm>
          <a:off x="7115175" y="3629025"/>
          <a:ext cx="0" cy="800100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3.xml><?xml version="1.0" encoding="utf-8"?>
<xdr:wsDr xmlns:xdr="http://schemas.openxmlformats.org/drawingml/2006/spreadsheetDrawing" xmlns:a="http://schemas.openxmlformats.org/drawingml/2006/main">
  <xdr:twoCellAnchor editAs="absolute">
    <xdr:from>
      <xdr:col>13</xdr:col>
      <xdr:colOff>0</xdr:colOff>
      <xdr:row>4</xdr:row>
      <xdr:rowOff>0</xdr:rowOff>
    </xdr:from>
    <xdr:to>
      <xdr:col>15</xdr:col>
      <xdr:colOff>539330</xdr:colOff>
      <xdr:row>6</xdr:row>
      <xdr:rowOff>126236</xdr:rowOff>
    </xdr:to>
    <xdr:sp macro="" textlink="">
      <xdr:nvSpPr>
        <xdr:cNvPr id="2" name="テキスト ボックス 1">
          <a:hlinkClick xmlns:r="http://schemas.openxmlformats.org/officeDocument/2006/relationships" r:id="rId1"/>
        </xdr:cNvPr>
        <xdr:cNvSpPr txBox="1"/>
      </xdr:nvSpPr>
      <xdr:spPr>
        <a:xfrm>
          <a:off x="6638925" y="6858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34.xml><?xml version="1.0" encoding="utf-8"?>
<xdr:wsDr xmlns:xdr="http://schemas.openxmlformats.org/drawingml/2006/spreadsheetDrawing" xmlns:a="http://schemas.openxmlformats.org/drawingml/2006/main">
  <xdr:twoCellAnchor editAs="absolute">
    <xdr:from>
      <xdr:col>3</xdr:col>
      <xdr:colOff>0</xdr:colOff>
      <xdr:row>0</xdr:row>
      <xdr:rowOff>0</xdr:rowOff>
    </xdr:from>
    <xdr:to>
      <xdr:col>6</xdr:col>
      <xdr:colOff>579228</xdr:colOff>
      <xdr:row>2</xdr:row>
      <xdr:rowOff>126236</xdr:rowOff>
    </xdr:to>
    <xdr:sp macro="" textlink="">
      <xdr:nvSpPr>
        <xdr:cNvPr id="2" name="テキスト ボックス 1">
          <a:hlinkClick xmlns:r="http://schemas.openxmlformats.org/officeDocument/2006/relationships" r:id="rId1"/>
        </xdr:cNvPr>
        <xdr:cNvSpPr txBox="1"/>
      </xdr:nvSpPr>
      <xdr:spPr>
        <a:xfrm>
          <a:off x="1628775" y="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35.xml><?xml version="1.0" encoding="utf-8"?>
<xdr:wsDr xmlns:xdr="http://schemas.openxmlformats.org/drawingml/2006/spreadsheetDrawing" xmlns:a="http://schemas.openxmlformats.org/drawingml/2006/main">
  <xdr:twoCellAnchor editAs="absolute">
    <xdr:from>
      <xdr:col>0</xdr:col>
      <xdr:colOff>0</xdr:colOff>
      <xdr:row>9</xdr:row>
      <xdr:rowOff>0</xdr:rowOff>
    </xdr:from>
    <xdr:to>
      <xdr:col>2</xdr:col>
      <xdr:colOff>539330</xdr:colOff>
      <xdr:row>11</xdr:row>
      <xdr:rowOff>126236</xdr:rowOff>
    </xdr:to>
    <xdr:sp macro="" textlink="">
      <xdr:nvSpPr>
        <xdr:cNvPr id="2" name="テキスト ボックス 1">
          <a:hlinkClick xmlns:r="http://schemas.openxmlformats.org/officeDocument/2006/relationships" r:id="rId1"/>
        </xdr:cNvPr>
        <xdr:cNvSpPr txBox="1"/>
      </xdr:nvSpPr>
      <xdr:spPr>
        <a:xfrm>
          <a:off x="0" y="15430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36.xml><?xml version="1.0" encoding="utf-8"?>
<xdr:wsDr xmlns:xdr="http://schemas.openxmlformats.org/drawingml/2006/spreadsheetDrawing" xmlns:a="http://schemas.openxmlformats.org/drawingml/2006/main">
  <xdr:twoCellAnchor editAs="absolute">
    <xdr:from>
      <xdr:col>2</xdr:col>
      <xdr:colOff>0</xdr:colOff>
      <xdr:row>0</xdr:row>
      <xdr:rowOff>0</xdr:rowOff>
    </xdr:from>
    <xdr:to>
      <xdr:col>5</xdr:col>
      <xdr:colOff>13440</xdr:colOff>
      <xdr:row>2</xdr:row>
      <xdr:rowOff>126236</xdr:rowOff>
    </xdr:to>
    <xdr:sp macro="" textlink="">
      <xdr:nvSpPr>
        <xdr:cNvPr id="2" name="テキスト ボックス 1">
          <a:hlinkClick xmlns:r="http://schemas.openxmlformats.org/officeDocument/2006/relationships" r:id="rId1"/>
        </xdr:cNvPr>
        <xdr:cNvSpPr txBox="1"/>
      </xdr:nvSpPr>
      <xdr:spPr>
        <a:xfrm>
          <a:off x="876300" y="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37.xml><?xml version="1.0" encoding="utf-8"?>
<xdr:wsDr xmlns:xdr="http://schemas.openxmlformats.org/drawingml/2006/spreadsheetDrawing" xmlns:a="http://schemas.openxmlformats.org/drawingml/2006/main">
  <xdr:twoCellAnchor editAs="absolute">
    <xdr:from>
      <xdr:col>2</xdr:col>
      <xdr:colOff>0</xdr:colOff>
      <xdr:row>1</xdr:row>
      <xdr:rowOff>0</xdr:rowOff>
    </xdr:from>
    <xdr:to>
      <xdr:col>3</xdr:col>
      <xdr:colOff>489779</xdr:colOff>
      <xdr:row>3</xdr:row>
      <xdr:rowOff>126236</xdr:rowOff>
    </xdr:to>
    <xdr:sp macro="" textlink="">
      <xdr:nvSpPr>
        <xdr:cNvPr id="2" name="テキスト ボックス 1">
          <a:hlinkClick xmlns:r="http://schemas.openxmlformats.org/officeDocument/2006/relationships" r:id="rId1"/>
        </xdr:cNvPr>
        <xdr:cNvSpPr txBox="1"/>
      </xdr:nvSpPr>
      <xdr:spPr>
        <a:xfrm>
          <a:off x="2076450" y="1714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38.xml><?xml version="1.0" encoding="utf-8"?>
<xdr:wsDr xmlns:xdr="http://schemas.openxmlformats.org/drawingml/2006/spreadsheetDrawing" xmlns:a="http://schemas.openxmlformats.org/drawingml/2006/main">
  <xdr:twoCellAnchor editAs="absolute">
    <xdr:from>
      <xdr:col>1</xdr:col>
      <xdr:colOff>361950</xdr:colOff>
      <xdr:row>3</xdr:row>
      <xdr:rowOff>114300</xdr:rowOff>
    </xdr:from>
    <xdr:to>
      <xdr:col>4</xdr:col>
      <xdr:colOff>207778</xdr:colOff>
      <xdr:row>6</xdr:row>
      <xdr:rowOff>69086</xdr:rowOff>
    </xdr:to>
    <xdr:sp macro="" textlink="">
      <xdr:nvSpPr>
        <xdr:cNvPr id="2" name="テキスト ボックス 1">
          <a:hlinkClick xmlns:r="http://schemas.openxmlformats.org/officeDocument/2006/relationships" r:id="rId1"/>
        </xdr:cNvPr>
        <xdr:cNvSpPr txBox="1"/>
      </xdr:nvSpPr>
      <xdr:spPr>
        <a:xfrm>
          <a:off x="1047750" y="6286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twoCellAnchor>
    <xdr:from>
      <xdr:col>1</xdr:col>
      <xdr:colOff>381000</xdr:colOff>
      <xdr:row>37</xdr:row>
      <xdr:rowOff>87630</xdr:rowOff>
    </xdr:from>
    <xdr:to>
      <xdr:col>6</xdr:col>
      <xdr:colOff>468630</xdr:colOff>
      <xdr:row>48</xdr:row>
      <xdr:rowOff>49530</xdr:rowOff>
    </xdr:to>
    <xdr:sp macro="" textlink="">
      <xdr:nvSpPr>
        <xdr:cNvPr id="3" name="テキスト ボックス 2"/>
        <xdr:cNvSpPr txBox="1"/>
      </xdr:nvSpPr>
      <xdr:spPr>
        <a:xfrm>
          <a:off x="1066800" y="6581775"/>
          <a:ext cx="3314700" cy="1847850"/>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（この注意書きは印刷されない設定としてます）</a:t>
          </a:r>
          <a:endParaRPr kumimoji="1" lang="en-US" altLang="ja-JP" sz="1100"/>
        </a:p>
        <a:p>
          <a:pPr>
            <a:lnSpc>
              <a:spcPts val="1200"/>
            </a:lnSpc>
          </a:pPr>
          <a:endParaRPr kumimoji="1" lang="en-US" altLang="ja-JP" sz="1100"/>
        </a:p>
        <a:p>
          <a:pPr>
            <a:lnSpc>
              <a:spcPts val="1300"/>
            </a:lnSpc>
          </a:pPr>
          <a:r>
            <a:rPr kumimoji="1" lang="ja-JP" altLang="en-US" sz="1100"/>
            <a:t>引き渡しがある場合のみ作成及び調書添付</a:t>
          </a:r>
        </a:p>
      </xdr:txBody>
    </xdr:sp>
    <xdr:clientData fPrintsWithSheet="0"/>
  </xdr:twoCellAnchor>
</xdr:wsDr>
</file>

<file path=xl/drawings/drawing39.xml><?xml version="1.0" encoding="utf-8"?>
<xdr:wsDr xmlns:xdr="http://schemas.openxmlformats.org/drawingml/2006/spreadsheetDrawing" xmlns:a="http://schemas.openxmlformats.org/drawingml/2006/main">
  <xdr:twoCellAnchor editAs="absolute">
    <xdr:from>
      <xdr:col>1</xdr:col>
      <xdr:colOff>0</xdr:colOff>
      <xdr:row>11</xdr:row>
      <xdr:rowOff>0</xdr:rowOff>
    </xdr:from>
    <xdr:to>
      <xdr:col>2</xdr:col>
      <xdr:colOff>716456</xdr:colOff>
      <xdr:row>13</xdr:row>
      <xdr:rowOff>126236</xdr:rowOff>
    </xdr:to>
    <xdr:sp macro="" textlink="">
      <xdr:nvSpPr>
        <xdr:cNvPr id="2" name="テキスト ボックス 1">
          <a:hlinkClick xmlns:r="http://schemas.openxmlformats.org/officeDocument/2006/relationships" r:id="rId1"/>
        </xdr:cNvPr>
        <xdr:cNvSpPr txBox="1"/>
      </xdr:nvSpPr>
      <xdr:spPr>
        <a:xfrm>
          <a:off x="1571625" y="21145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0</xdr:col>
      <xdr:colOff>68580</xdr:colOff>
      <xdr:row>0</xdr:row>
      <xdr:rowOff>66675</xdr:rowOff>
    </xdr:from>
    <xdr:to>
      <xdr:col>1</xdr:col>
      <xdr:colOff>428395</xdr:colOff>
      <xdr:row>1</xdr:row>
      <xdr:rowOff>85725</xdr:rowOff>
    </xdr:to>
    <xdr:sp macro="" textlink="">
      <xdr:nvSpPr>
        <xdr:cNvPr id="2" name="Rectangle 1">
          <a:hlinkClick xmlns:r="http://schemas.openxmlformats.org/officeDocument/2006/relationships" r:id="rId1"/>
        </xdr:cNvPr>
        <xdr:cNvSpPr>
          <a:spLocks noChangeArrowheads="1"/>
        </xdr:cNvSpPr>
      </xdr:nvSpPr>
      <xdr:spPr bwMode="auto">
        <a:xfrm>
          <a:off x="66675" y="66675"/>
          <a:ext cx="1047750" cy="190500"/>
        </a:xfrm>
        <a:prstGeom prst="rect">
          <a:avLst/>
        </a:prstGeom>
        <a:solidFill>
          <a:srgbClr val="99CC00"/>
        </a:solidFill>
        <a:ln w="9525">
          <a:solidFill>
            <a:srgbClr val="FF0000"/>
          </a:solidFill>
          <a:miter lim="800000"/>
          <a:headEnd/>
          <a:tailEnd/>
        </a:ln>
        <a:effectLst/>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リストへ戻る</a:t>
          </a:r>
        </a:p>
      </xdr:txBody>
    </xdr:sp>
    <xdr:clientData fPrintsWithSheet="0"/>
  </xdr:twoCellAnchor>
</xdr:wsDr>
</file>

<file path=xl/drawings/drawing40.xml><?xml version="1.0" encoding="utf-8"?>
<xdr:wsDr xmlns:xdr="http://schemas.openxmlformats.org/drawingml/2006/spreadsheetDrawing" xmlns:a="http://schemas.openxmlformats.org/drawingml/2006/main">
  <xdr:twoCellAnchor editAs="absolute">
    <xdr:from>
      <xdr:col>9</xdr:col>
      <xdr:colOff>0</xdr:colOff>
      <xdr:row>6</xdr:row>
      <xdr:rowOff>0</xdr:rowOff>
    </xdr:from>
    <xdr:to>
      <xdr:col>12</xdr:col>
      <xdr:colOff>539330</xdr:colOff>
      <xdr:row>8</xdr:row>
      <xdr:rowOff>126236</xdr:rowOff>
    </xdr:to>
    <xdr:sp macro="" textlink="">
      <xdr:nvSpPr>
        <xdr:cNvPr id="2" name="テキスト ボックス 1">
          <a:hlinkClick xmlns:r="http://schemas.openxmlformats.org/officeDocument/2006/relationships" r:id="rId1"/>
        </xdr:cNvPr>
        <xdr:cNvSpPr txBox="1"/>
      </xdr:nvSpPr>
      <xdr:spPr>
        <a:xfrm>
          <a:off x="6391275" y="10287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41.xml><?xml version="1.0" encoding="utf-8"?>
<xdr:wsDr xmlns:xdr="http://schemas.openxmlformats.org/drawingml/2006/spreadsheetDrawing" xmlns:a="http://schemas.openxmlformats.org/drawingml/2006/main">
  <xdr:twoCellAnchor editAs="absolute">
    <xdr:from>
      <xdr:col>11</xdr:col>
      <xdr:colOff>0</xdr:colOff>
      <xdr:row>6</xdr:row>
      <xdr:rowOff>0</xdr:rowOff>
    </xdr:from>
    <xdr:to>
      <xdr:col>13</xdr:col>
      <xdr:colOff>539330</xdr:colOff>
      <xdr:row>8</xdr:row>
      <xdr:rowOff>126236</xdr:rowOff>
    </xdr:to>
    <xdr:sp macro="" textlink="">
      <xdr:nvSpPr>
        <xdr:cNvPr id="2" name="テキスト ボックス 1">
          <a:hlinkClick xmlns:r="http://schemas.openxmlformats.org/officeDocument/2006/relationships" r:id="rId1"/>
        </xdr:cNvPr>
        <xdr:cNvSpPr txBox="1"/>
      </xdr:nvSpPr>
      <xdr:spPr>
        <a:xfrm>
          <a:off x="7067550" y="10287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42.xml><?xml version="1.0" encoding="utf-8"?>
<xdr:wsDr xmlns:xdr="http://schemas.openxmlformats.org/drawingml/2006/spreadsheetDrawing" xmlns:a="http://schemas.openxmlformats.org/drawingml/2006/main">
  <xdr:twoCellAnchor editAs="absolute">
    <xdr:from>
      <xdr:col>4</xdr:col>
      <xdr:colOff>546735</xdr:colOff>
      <xdr:row>1</xdr:row>
      <xdr:rowOff>87630</xdr:rowOff>
    </xdr:from>
    <xdr:to>
      <xdr:col>6</xdr:col>
      <xdr:colOff>508788</xdr:colOff>
      <xdr:row>4</xdr:row>
      <xdr:rowOff>50174</xdr:rowOff>
    </xdr:to>
    <xdr:sp macro="" textlink="">
      <xdr:nvSpPr>
        <xdr:cNvPr id="2" name="テキスト ボックス 1">
          <a:hlinkClick xmlns:r="http://schemas.openxmlformats.org/officeDocument/2006/relationships" r:id="rId1"/>
        </xdr:cNvPr>
        <xdr:cNvSpPr txBox="1"/>
      </xdr:nvSpPr>
      <xdr:spPr>
        <a:xfrm>
          <a:off x="3238500" y="2667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43.xml><?xml version="1.0" encoding="utf-8"?>
<xdr:wsDr xmlns:xdr="http://schemas.openxmlformats.org/drawingml/2006/spreadsheetDrawing" xmlns:a="http://schemas.openxmlformats.org/drawingml/2006/main">
  <xdr:twoCellAnchor>
    <xdr:from>
      <xdr:col>1</xdr:col>
      <xdr:colOff>596265</xdr:colOff>
      <xdr:row>33</xdr:row>
      <xdr:rowOff>228599</xdr:rowOff>
    </xdr:from>
    <xdr:to>
      <xdr:col>19</xdr:col>
      <xdr:colOff>137180</xdr:colOff>
      <xdr:row>46</xdr:row>
      <xdr:rowOff>11442</xdr:rowOff>
    </xdr:to>
    <xdr:sp macro="" textlink="">
      <xdr:nvSpPr>
        <xdr:cNvPr id="3" name="テキスト ボックス 2"/>
        <xdr:cNvSpPr txBox="1"/>
      </xdr:nvSpPr>
      <xdr:spPr>
        <a:xfrm>
          <a:off x="1485900" y="6972299"/>
          <a:ext cx="4552950" cy="25336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t>（この注意書きは印刷されない設定としてます）</a:t>
          </a:r>
          <a:endParaRPr kumimoji="1" lang="en-US" altLang="ja-JP" sz="1100"/>
        </a:p>
        <a:p>
          <a:pPr>
            <a:lnSpc>
              <a:spcPts val="1100"/>
            </a:lnSpc>
          </a:pPr>
          <a:endParaRPr kumimoji="1" lang="en-US" altLang="ja-JP" sz="1100"/>
        </a:p>
        <a:p>
          <a:pPr>
            <a:lnSpc>
              <a:spcPts val="1200"/>
            </a:lnSpc>
          </a:pPr>
          <a:r>
            <a:rPr kumimoji="1" lang="ja-JP" altLang="en-US" sz="1100"/>
            <a:t>現場休止届けは、現場を休止する際に提出して下さい。</a:t>
          </a:r>
          <a:endParaRPr kumimoji="1" lang="en-US" altLang="ja-JP" sz="1100"/>
        </a:p>
        <a:p>
          <a:pPr>
            <a:lnSpc>
              <a:spcPts val="1100"/>
            </a:lnSpc>
          </a:pPr>
          <a:endParaRPr kumimoji="1" lang="en-US" altLang="ja-JP" sz="1100"/>
        </a:p>
        <a:p>
          <a:pPr>
            <a:lnSpc>
              <a:spcPts val="1200"/>
            </a:lnSpc>
          </a:pPr>
          <a:r>
            <a:rPr kumimoji="1" lang="ja-JP" altLang="en-US" sz="1100"/>
            <a:t>年末年始、夏季休業、その他で一定期間（概ね</a:t>
          </a:r>
          <a:r>
            <a:rPr kumimoji="1" lang="en-US" altLang="ja-JP" sz="1100"/>
            <a:t>4</a:t>
          </a:r>
          <a:r>
            <a:rPr kumimoji="1" lang="ja-JP" altLang="en-US" sz="1100"/>
            <a:t>日以上）現場を閉め切る場合、休止期間中の保安体制を示して下さい。</a:t>
          </a:r>
          <a:endParaRPr kumimoji="1" lang="en-US" altLang="ja-JP" sz="1100"/>
        </a:p>
        <a:p>
          <a:pPr marL="0" marR="0" indent="0" defTabSz="914400" eaLnBrk="1" fontAlgn="auto" latinLnBrk="0" hangingPunct="1">
            <a:lnSpc>
              <a:spcPts val="1200"/>
            </a:lnSpc>
            <a:spcBef>
              <a:spcPts val="0"/>
            </a:spcBef>
            <a:spcAft>
              <a:spcPts val="0"/>
            </a:spcAft>
            <a:buClrTx/>
            <a:buSzTx/>
            <a:buFontTx/>
            <a:buNone/>
            <a:tabLst/>
            <a:defRPr/>
          </a:pPr>
          <a:r>
            <a:rPr kumimoji="1" lang="ja-JP" altLang="en-US" sz="1100"/>
            <a:t>工事用地は善良な管理者の注意義務を持って管理して頂く条件で無償貸与としていますので、休止期間中の保安体制の確保を求めます。</a:t>
          </a:r>
          <a:endParaRPr kumimoji="1" lang="en-US" altLang="ja-JP" sz="1100"/>
        </a:p>
        <a:p>
          <a:pPr marL="0" marR="0" indent="0" defTabSz="914400" eaLnBrk="1" fontAlgn="auto" latinLnBrk="0" hangingPunct="1">
            <a:lnSpc>
              <a:spcPts val="1100"/>
            </a:lnSpc>
            <a:spcBef>
              <a:spcPts val="0"/>
            </a:spcBef>
            <a:spcAft>
              <a:spcPts val="0"/>
            </a:spcAft>
            <a:buClrTx/>
            <a:buSzTx/>
            <a:buFontTx/>
            <a:buNone/>
            <a:tabLst/>
            <a:defRPr/>
          </a:pPr>
          <a:r>
            <a:rPr kumimoji="1" lang="ja-JP" altLang="en-US" sz="1100"/>
            <a:t>例としては毎日定時に警備員が施錠の状況及び工事用地内を見回る、または建電管代理人が持ち回りで見回るというような内容です。</a:t>
          </a:r>
          <a:r>
            <a:rPr kumimoji="1" lang="ja-JP" altLang="ja-JP" sz="1100">
              <a:solidFill>
                <a:schemeClr val="dk1"/>
              </a:solidFill>
              <a:effectLst/>
              <a:latin typeface="+mn-lt"/>
              <a:ea typeface="+mn-ea"/>
              <a:cs typeface="+mn-cs"/>
            </a:rPr>
            <a:t>基本は建電管</a:t>
          </a:r>
          <a:r>
            <a:rPr kumimoji="1" lang="ja-JP" altLang="en-US" sz="1100">
              <a:solidFill>
                <a:schemeClr val="dk1"/>
              </a:solidFill>
              <a:effectLst/>
              <a:latin typeface="+mn-lt"/>
              <a:ea typeface="+mn-ea"/>
              <a:cs typeface="+mn-cs"/>
            </a:rPr>
            <a:t>連名</a:t>
          </a:r>
          <a:r>
            <a:rPr kumimoji="1" lang="ja-JP" altLang="ja-JP" sz="1100">
              <a:solidFill>
                <a:schemeClr val="dk1"/>
              </a:solidFill>
              <a:effectLst/>
              <a:latin typeface="+mn-lt"/>
              <a:ea typeface="+mn-ea"/>
              <a:cs typeface="+mn-cs"/>
            </a:rPr>
            <a:t>として</a:t>
          </a:r>
          <a:r>
            <a:rPr kumimoji="1" lang="ja-JP" altLang="en-US" sz="1100"/>
            <a:t>一つの保安体制を定めて頂ければ良いです。</a:t>
          </a:r>
        </a:p>
      </xdr:txBody>
    </xdr:sp>
    <xdr:clientData fPrintsWithSheet="0"/>
  </xdr:twoCellAnchor>
  <xdr:twoCellAnchor editAs="absolute">
    <xdr:from>
      <xdr:col>4</xdr:col>
      <xdr:colOff>0</xdr:colOff>
      <xdr:row>2</xdr:row>
      <xdr:rowOff>0</xdr:rowOff>
    </xdr:from>
    <xdr:to>
      <xdr:col>12</xdr:col>
      <xdr:colOff>158253</xdr:colOff>
      <xdr:row>4</xdr:row>
      <xdr:rowOff>126236</xdr:rowOff>
    </xdr:to>
    <xdr:sp macro="" textlink="">
      <xdr:nvSpPr>
        <xdr:cNvPr id="4" name="テキスト ボックス 3">
          <a:hlinkClick xmlns:r="http://schemas.openxmlformats.org/officeDocument/2006/relationships" r:id="rId1"/>
        </xdr:cNvPr>
        <xdr:cNvSpPr txBox="1"/>
      </xdr:nvSpPr>
      <xdr:spPr>
        <a:xfrm>
          <a:off x="2209800" y="3429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44.xml><?xml version="1.0" encoding="utf-8"?>
<xdr:wsDr xmlns:xdr="http://schemas.openxmlformats.org/drawingml/2006/spreadsheetDrawing" xmlns:a="http://schemas.openxmlformats.org/drawingml/2006/main">
  <xdr:twoCellAnchor editAs="absolute">
    <xdr:from>
      <xdr:col>37</xdr:col>
      <xdr:colOff>78105</xdr:colOff>
      <xdr:row>17</xdr:row>
      <xdr:rowOff>104775</xdr:rowOff>
    </xdr:from>
    <xdr:to>
      <xdr:col>45</xdr:col>
      <xdr:colOff>158223</xdr:colOff>
      <xdr:row>20</xdr:row>
      <xdr:rowOff>116711</xdr:rowOff>
    </xdr:to>
    <xdr:sp macro="" textlink="">
      <xdr:nvSpPr>
        <xdr:cNvPr id="2" name="テキスト ボックス 1">
          <a:hlinkClick xmlns:r="http://schemas.openxmlformats.org/officeDocument/2006/relationships" r:id="rId1"/>
        </xdr:cNvPr>
        <xdr:cNvSpPr txBox="1"/>
      </xdr:nvSpPr>
      <xdr:spPr>
        <a:xfrm>
          <a:off x="9810750" y="28765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45.xml><?xml version="1.0" encoding="utf-8"?>
<xdr:wsDr xmlns:xdr="http://schemas.openxmlformats.org/drawingml/2006/spreadsheetDrawing" xmlns:a="http://schemas.openxmlformats.org/drawingml/2006/main">
  <xdr:twoCellAnchor editAs="absolute">
    <xdr:from>
      <xdr:col>28</xdr:col>
      <xdr:colOff>0</xdr:colOff>
      <xdr:row>21</xdr:row>
      <xdr:rowOff>0</xdr:rowOff>
    </xdr:from>
    <xdr:to>
      <xdr:col>32</xdr:col>
      <xdr:colOff>344898</xdr:colOff>
      <xdr:row>23</xdr:row>
      <xdr:rowOff>126236</xdr:rowOff>
    </xdr:to>
    <xdr:sp macro="" textlink="">
      <xdr:nvSpPr>
        <xdr:cNvPr id="2" name="テキスト ボックス 1">
          <a:hlinkClick xmlns:r="http://schemas.openxmlformats.org/officeDocument/2006/relationships" r:id="rId1"/>
        </xdr:cNvPr>
        <xdr:cNvSpPr txBox="1"/>
      </xdr:nvSpPr>
      <xdr:spPr>
        <a:xfrm>
          <a:off x="10372725" y="34861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46.xml><?xml version="1.0" encoding="utf-8"?>
<xdr:wsDr xmlns:xdr="http://schemas.openxmlformats.org/drawingml/2006/spreadsheetDrawing" xmlns:a="http://schemas.openxmlformats.org/drawingml/2006/main">
  <xdr:twoCellAnchor>
    <xdr:from>
      <xdr:col>8</xdr:col>
      <xdr:colOff>38100</xdr:colOff>
      <xdr:row>135</xdr:row>
      <xdr:rowOff>209550</xdr:rowOff>
    </xdr:from>
    <xdr:to>
      <xdr:col>9</xdr:col>
      <xdr:colOff>9525</xdr:colOff>
      <xdr:row>135</xdr:row>
      <xdr:rowOff>219075</xdr:rowOff>
    </xdr:to>
    <xdr:sp macro="" textlink="">
      <xdr:nvSpPr>
        <xdr:cNvPr id="107874" name="Line 1"/>
        <xdr:cNvSpPr>
          <a:spLocks noChangeShapeType="1"/>
        </xdr:cNvSpPr>
      </xdr:nvSpPr>
      <xdr:spPr bwMode="auto">
        <a:xfrm flipH="1" flipV="1">
          <a:off x="5553075" y="54902100"/>
          <a:ext cx="333375" cy="9525"/>
        </a:xfrm>
        <a:prstGeom prst="line">
          <a:avLst/>
        </a:prstGeom>
        <a:noFill/>
        <a:ln w="38100">
          <a:solidFill>
            <a:srgbClr val="0000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132</xdr:row>
      <xdr:rowOff>133350</xdr:rowOff>
    </xdr:from>
    <xdr:to>
      <xdr:col>11</xdr:col>
      <xdr:colOff>381000</xdr:colOff>
      <xdr:row>136</xdr:row>
      <xdr:rowOff>0</xdr:rowOff>
    </xdr:to>
    <xdr:sp macro="" textlink="">
      <xdr:nvSpPr>
        <xdr:cNvPr id="107875" name="Line 2"/>
        <xdr:cNvSpPr>
          <a:spLocks noChangeShapeType="1"/>
        </xdr:cNvSpPr>
      </xdr:nvSpPr>
      <xdr:spPr bwMode="auto">
        <a:xfrm flipH="1">
          <a:off x="5876925" y="54140100"/>
          <a:ext cx="1085850" cy="781050"/>
        </a:xfrm>
        <a:prstGeom prst="line">
          <a:avLst/>
        </a:prstGeom>
        <a:noFill/>
        <a:ln w="38100">
          <a:solidFill>
            <a:srgbClr val="0000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352425</xdr:colOff>
      <xdr:row>130</xdr:row>
      <xdr:rowOff>66675</xdr:rowOff>
    </xdr:from>
    <xdr:to>
      <xdr:col>15</xdr:col>
      <xdr:colOff>0</xdr:colOff>
      <xdr:row>132</xdr:row>
      <xdr:rowOff>133350</xdr:rowOff>
    </xdr:to>
    <xdr:sp macro="" textlink="">
      <xdr:nvSpPr>
        <xdr:cNvPr id="107876" name="Line 3"/>
        <xdr:cNvSpPr>
          <a:spLocks noChangeShapeType="1"/>
        </xdr:cNvSpPr>
      </xdr:nvSpPr>
      <xdr:spPr bwMode="auto">
        <a:xfrm flipH="1">
          <a:off x="6953250" y="53616225"/>
          <a:ext cx="1095375" cy="523875"/>
        </a:xfrm>
        <a:prstGeom prst="line">
          <a:avLst/>
        </a:prstGeom>
        <a:noFill/>
        <a:ln w="38100">
          <a:solidFill>
            <a:srgbClr val="0000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123</xdr:row>
      <xdr:rowOff>161925</xdr:rowOff>
    </xdr:from>
    <xdr:to>
      <xdr:col>17</xdr:col>
      <xdr:colOff>352425</xdr:colOff>
      <xdr:row>130</xdr:row>
      <xdr:rowOff>66675</xdr:rowOff>
    </xdr:to>
    <xdr:sp macro="" textlink="">
      <xdr:nvSpPr>
        <xdr:cNvPr id="107877" name="Line 4"/>
        <xdr:cNvSpPr>
          <a:spLocks noChangeShapeType="1"/>
        </xdr:cNvSpPr>
      </xdr:nvSpPr>
      <xdr:spPr bwMode="auto">
        <a:xfrm flipH="1">
          <a:off x="8048625" y="52111275"/>
          <a:ext cx="1076325" cy="1504950"/>
        </a:xfrm>
        <a:prstGeom prst="line">
          <a:avLst/>
        </a:prstGeom>
        <a:noFill/>
        <a:ln w="38100">
          <a:solidFill>
            <a:srgbClr val="0000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17</xdr:col>
      <xdr:colOff>352425</xdr:colOff>
      <xdr:row>107</xdr:row>
      <xdr:rowOff>66675</xdr:rowOff>
    </xdr:from>
    <xdr:to>
      <xdr:col>21</xdr:col>
      <xdr:colOff>0</xdr:colOff>
      <xdr:row>123</xdr:row>
      <xdr:rowOff>180975</xdr:rowOff>
    </xdr:to>
    <xdr:sp macro="" textlink="">
      <xdr:nvSpPr>
        <xdr:cNvPr id="107878" name="Line 5"/>
        <xdr:cNvSpPr>
          <a:spLocks noChangeShapeType="1"/>
        </xdr:cNvSpPr>
      </xdr:nvSpPr>
      <xdr:spPr bwMode="auto">
        <a:xfrm flipH="1">
          <a:off x="9124950" y="48358425"/>
          <a:ext cx="1095375" cy="3771900"/>
        </a:xfrm>
        <a:prstGeom prst="line">
          <a:avLst/>
        </a:prstGeom>
        <a:noFill/>
        <a:ln w="38100">
          <a:solidFill>
            <a:srgbClr val="0000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84</xdr:row>
      <xdr:rowOff>104775</xdr:rowOff>
    </xdr:from>
    <xdr:to>
      <xdr:col>26</xdr:col>
      <xdr:colOff>333375</xdr:colOff>
      <xdr:row>90</xdr:row>
      <xdr:rowOff>142875</xdr:rowOff>
    </xdr:to>
    <xdr:sp macro="" textlink="">
      <xdr:nvSpPr>
        <xdr:cNvPr id="107879" name="Line 6"/>
        <xdr:cNvSpPr>
          <a:spLocks noChangeShapeType="1"/>
        </xdr:cNvSpPr>
      </xdr:nvSpPr>
      <xdr:spPr bwMode="auto">
        <a:xfrm flipH="1">
          <a:off x="11306175" y="43138725"/>
          <a:ext cx="1057275" cy="1409700"/>
        </a:xfrm>
        <a:prstGeom prst="line">
          <a:avLst/>
        </a:prstGeom>
        <a:noFill/>
        <a:ln w="38100">
          <a:solidFill>
            <a:srgbClr val="0000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26</xdr:col>
      <xdr:colOff>342900</xdr:colOff>
      <xdr:row>76</xdr:row>
      <xdr:rowOff>38100</xdr:rowOff>
    </xdr:from>
    <xdr:to>
      <xdr:col>30</xdr:col>
      <xdr:colOff>0</xdr:colOff>
      <xdr:row>84</xdr:row>
      <xdr:rowOff>104775</xdr:rowOff>
    </xdr:to>
    <xdr:sp macro="" textlink="">
      <xdr:nvSpPr>
        <xdr:cNvPr id="107880" name="Line 7"/>
        <xdr:cNvSpPr>
          <a:spLocks noChangeShapeType="1"/>
        </xdr:cNvSpPr>
      </xdr:nvSpPr>
      <xdr:spPr bwMode="auto">
        <a:xfrm flipH="1">
          <a:off x="12372975" y="41243250"/>
          <a:ext cx="1104900" cy="1895475"/>
        </a:xfrm>
        <a:prstGeom prst="line">
          <a:avLst/>
        </a:prstGeom>
        <a:noFill/>
        <a:ln w="38100">
          <a:solidFill>
            <a:srgbClr val="0000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76</xdr:row>
      <xdr:rowOff>9525</xdr:rowOff>
    </xdr:from>
    <xdr:to>
      <xdr:col>31</xdr:col>
      <xdr:colOff>0</xdr:colOff>
      <xdr:row>76</xdr:row>
      <xdr:rowOff>38100</xdr:rowOff>
    </xdr:to>
    <xdr:sp macro="" textlink="">
      <xdr:nvSpPr>
        <xdr:cNvPr id="107881" name="Line 8"/>
        <xdr:cNvSpPr>
          <a:spLocks noChangeShapeType="1"/>
        </xdr:cNvSpPr>
      </xdr:nvSpPr>
      <xdr:spPr bwMode="auto">
        <a:xfrm flipH="1">
          <a:off x="13477875" y="41214675"/>
          <a:ext cx="361950" cy="28575"/>
        </a:xfrm>
        <a:prstGeom prst="line">
          <a:avLst/>
        </a:prstGeom>
        <a:noFill/>
        <a:ln w="38100">
          <a:solidFill>
            <a:srgbClr val="0000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90</xdr:row>
      <xdr:rowOff>142875</xdr:rowOff>
    </xdr:from>
    <xdr:to>
      <xdr:col>24</xdr:col>
      <xdr:colOff>0</xdr:colOff>
      <xdr:row>107</xdr:row>
      <xdr:rowOff>57150</xdr:rowOff>
    </xdr:to>
    <xdr:sp macro="" textlink="">
      <xdr:nvSpPr>
        <xdr:cNvPr id="107882" name="Line 9"/>
        <xdr:cNvSpPr>
          <a:spLocks noChangeShapeType="1"/>
        </xdr:cNvSpPr>
      </xdr:nvSpPr>
      <xdr:spPr bwMode="auto">
        <a:xfrm flipH="1">
          <a:off x="10229850" y="44548425"/>
          <a:ext cx="1076325" cy="3800475"/>
        </a:xfrm>
        <a:prstGeom prst="line">
          <a:avLst/>
        </a:prstGeom>
        <a:noFill/>
        <a:ln w="38100">
          <a:solidFill>
            <a:srgbClr val="0000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38100</xdr:colOff>
      <xdr:row>141</xdr:row>
      <xdr:rowOff>0</xdr:rowOff>
    </xdr:from>
    <xdr:to>
      <xdr:col>9</xdr:col>
      <xdr:colOff>209550</xdr:colOff>
      <xdr:row>141</xdr:row>
      <xdr:rowOff>0</xdr:rowOff>
    </xdr:to>
    <xdr:sp macro="" textlink="">
      <xdr:nvSpPr>
        <xdr:cNvPr id="107883" name="Line 10"/>
        <xdr:cNvSpPr>
          <a:spLocks noChangeShapeType="1"/>
        </xdr:cNvSpPr>
      </xdr:nvSpPr>
      <xdr:spPr bwMode="auto">
        <a:xfrm>
          <a:off x="5191125" y="56216550"/>
          <a:ext cx="89535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28575</xdr:colOff>
      <xdr:row>142</xdr:row>
      <xdr:rowOff>123825</xdr:rowOff>
    </xdr:from>
    <xdr:to>
      <xdr:col>9</xdr:col>
      <xdr:colOff>190500</xdr:colOff>
      <xdr:row>142</xdr:row>
      <xdr:rowOff>123825</xdr:rowOff>
    </xdr:to>
    <xdr:sp macro="" textlink="">
      <xdr:nvSpPr>
        <xdr:cNvPr id="107884" name="Line 11"/>
        <xdr:cNvSpPr>
          <a:spLocks noChangeShapeType="1"/>
        </xdr:cNvSpPr>
      </xdr:nvSpPr>
      <xdr:spPr bwMode="auto">
        <a:xfrm>
          <a:off x="5181600" y="56568975"/>
          <a:ext cx="885825"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15</xdr:col>
      <xdr:colOff>114300</xdr:colOff>
      <xdr:row>141</xdr:row>
      <xdr:rowOff>0</xdr:rowOff>
    </xdr:from>
    <xdr:to>
      <xdr:col>18</xdr:col>
      <xdr:colOff>200025</xdr:colOff>
      <xdr:row>141</xdr:row>
      <xdr:rowOff>0</xdr:rowOff>
    </xdr:to>
    <xdr:sp macro="" textlink="">
      <xdr:nvSpPr>
        <xdr:cNvPr id="107885" name="Line 12"/>
        <xdr:cNvSpPr>
          <a:spLocks noChangeShapeType="1"/>
        </xdr:cNvSpPr>
      </xdr:nvSpPr>
      <xdr:spPr bwMode="auto">
        <a:xfrm>
          <a:off x="8162925" y="56216550"/>
          <a:ext cx="1171575"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133350</xdr:colOff>
      <xdr:row>142</xdr:row>
      <xdr:rowOff>142875</xdr:rowOff>
    </xdr:from>
    <xdr:to>
      <xdr:col>18</xdr:col>
      <xdr:colOff>180975</xdr:colOff>
      <xdr:row>142</xdr:row>
      <xdr:rowOff>142875</xdr:rowOff>
    </xdr:to>
    <xdr:sp macro="" textlink="">
      <xdr:nvSpPr>
        <xdr:cNvPr id="107886" name="Line 13"/>
        <xdr:cNvSpPr>
          <a:spLocks noChangeShapeType="1"/>
        </xdr:cNvSpPr>
      </xdr:nvSpPr>
      <xdr:spPr bwMode="auto">
        <a:xfrm>
          <a:off x="8181975" y="56588025"/>
          <a:ext cx="1133475" cy="0"/>
        </a:xfrm>
        <a:prstGeom prst="line">
          <a:avLst/>
        </a:prstGeom>
        <a:noFill/>
        <a:ln w="38100">
          <a:solidFill>
            <a:srgbClr val="0066CC"/>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74</xdr:row>
      <xdr:rowOff>47625</xdr:rowOff>
    </xdr:from>
    <xdr:to>
      <xdr:col>31</xdr:col>
      <xdr:colOff>0</xdr:colOff>
      <xdr:row>74</xdr:row>
      <xdr:rowOff>47625</xdr:rowOff>
    </xdr:to>
    <xdr:sp macro="" textlink="">
      <xdr:nvSpPr>
        <xdr:cNvPr id="107887" name="Line 14"/>
        <xdr:cNvSpPr>
          <a:spLocks noChangeShapeType="1"/>
        </xdr:cNvSpPr>
      </xdr:nvSpPr>
      <xdr:spPr bwMode="auto">
        <a:xfrm flipH="1">
          <a:off x="6962775" y="40795575"/>
          <a:ext cx="68770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77</xdr:row>
      <xdr:rowOff>47625</xdr:rowOff>
    </xdr:from>
    <xdr:to>
      <xdr:col>31</xdr:col>
      <xdr:colOff>0</xdr:colOff>
      <xdr:row>77</xdr:row>
      <xdr:rowOff>47625</xdr:rowOff>
    </xdr:to>
    <xdr:sp macro="" textlink="">
      <xdr:nvSpPr>
        <xdr:cNvPr id="107888" name="Line 15"/>
        <xdr:cNvSpPr>
          <a:spLocks noChangeShapeType="1"/>
        </xdr:cNvSpPr>
      </xdr:nvSpPr>
      <xdr:spPr bwMode="auto">
        <a:xfrm flipH="1">
          <a:off x="6962775" y="41481375"/>
          <a:ext cx="68770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80</xdr:row>
      <xdr:rowOff>47625</xdr:rowOff>
    </xdr:from>
    <xdr:to>
      <xdr:col>31</xdr:col>
      <xdr:colOff>0</xdr:colOff>
      <xdr:row>80</xdr:row>
      <xdr:rowOff>47625</xdr:rowOff>
    </xdr:to>
    <xdr:sp macro="" textlink="">
      <xdr:nvSpPr>
        <xdr:cNvPr id="107889" name="Line 16"/>
        <xdr:cNvSpPr>
          <a:spLocks noChangeShapeType="1"/>
        </xdr:cNvSpPr>
      </xdr:nvSpPr>
      <xdr:spPr bwMode="auto">
        <a:xfrm flipH="1">
          <a:off x="6962775" y="42167175"/>
          <a:ext cx="68770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83</xdr:row>
      <xdr:rowOff>47625</xdr:rowOff>
    </xdr:from>
    <xdr:to>
      <xdr:col>31</xdr:col>
      <xdr:colOff>0</xdr:colOff>
      <xdr:row>83</xdr:row>
      <xdr:rowOff>47625</xdr:rowOff>
    </xdr:to>
    <xdr:sp macro="" textlink="">
      <xdr:nvSpPr>
        <xdr:cNvPr id="107890" name="Line 17"/>
        <xdr:cNvSpPr>
          <a:spLocks noChangeShapeType="1"/>
        </xdr:cNvSpPr>
      </xdr:nvSpPr>
      <xdr:spPr bwMode="auto">
        <a:xfrm flipH="1">
          <a:off x="6962775" y="42852975"/>
          <a:ext cx="68770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86</xdr:row>
      <xdr:rowOff>47625</xdr:rowOff>
    </xdr:from>
    <xdr:to>
      <xdr:col>31</xdr:col>
      <xdr:colOff>0</xdr:colOff>
      <xdr:row>86</xdr:row>
      <xdr:rowOff>47625</xdr:rowOff>
    </xdr:to>
    <xdr:sp macro="" textlink="">
      <xdr:nvSpPr>
        <xdr:cNvPr id="107891" name="Line 18"/>
        <xdr:cNvSpPr>
          <a:spLocks noChangeShapeType="1"/>
        </xdr:cNvSpPr>
      </xdr:nvSpPr>
      <xdr:spPr bwMode="auto">
        <a:xfrm flipH="1">
          <a:off x="6962775" y="43538775"/>
          <a:ext cx="68770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89</xdr:row>
      <xdr:rowOff>47625</xdr:rowOff>
    </xdr:from>
    <xdr:to>
      <xdr:col>31</xdr:col>
      <xdr:colOff>0</xdr:colOff>
      <xdr:row>89</xdr:row>
      <xdr:rowOff>47625</xdr:rowOff>
    </xdr:to>
    <xdr:sp macro="" textlink="">
      <xdr:nvSpPr>
        <xdr:cNvPr id="107892" name="Line 19"/>
        <xdr:cNvSpPr>
          <a:spLocks noChangeShapeType="1"/>
        </xdr:cNvSpPr>
      </xdr:nvSpPr>
      <xdr:spPr bwMode="auto">
        <a:xfrm flipH="1">
          <a:off x="6962775" y="44224575"/>
          <a:ext cx="68770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92</xdr:row>
      <xdr:rowOff>47625</xdr:rowOff>
    </xdr:from>
    <xdr:to>
      <xdr:col>31</xdr:col>
      <xdr:colOff>0</xdr:colOff>
      <xdr:row>92</xdr:row>
      <xdr:rowOff>47625</xdr:rowOff>
    </xdr:to>
    <xdr:sp macro="" textlink="">
      <xdr:nvSpPr>
        <xdr:cNvPr id="107893" name="Line 20"/>
        <xdr:cNvSpPr>
          <a:spLocks noChangeShapeType="1"/>
        </xdr:cNvSpPr>
      </xdr:nvSpPr>
      <xdr:spPr bwMode="auto">
        <a:xfrm flipH="1">
          <a:off x="6962775" y="44910375"/>
          <a:ext cx="68770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95</xdr:row>
      <xdr:rowOff>47625</xdr:rowOff>
    </xdr:from>
    <xdr:to>
      <xdr:col>31</xdr:col>
      <xdr:colOff>0</xdr:colOff>
      <xdr:row>95</xdr:row>
      <xdr:rowOff>47625</xdr:rowOff>
    </xdr:to>
    <xdr:sp macro="" textlink="">
      <xdr:nvSpPr>
        <xdr:cNvPr id="107894" name="Line 21"/>
        <xdr:cNvSpPr>
          <a:spLocks noChangeShapeType="1"/>
        </xdr:cNvSpPr>
      </xdr:nvSpPr>
      <xdr:spPr bwMode="auto">
        <a:xfrm flipH="1">
          <a:off x="6962775" y="45596175"/>
          <a:ext cx="68770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98</xdr:row>
      <xdr:rowOff>47625</xdr:rowOff>
    </xdr:from>
    <xdr:to>
      <xdr:col>31</xdr:col>
      <xdr:colOff>0</xdr:colOff>
      <xdr:row>98</xdr:row>
      <xdr:rowOff>47625</xdr:rowOff>
    </xdr:to>
    <xdr:sp macro="" textlink="">
      <xdr:nvSpPr>
        <xdr:cNvPr id="107895" name="Line 22"/>
        <xdr:cNvSpPr>
          <a:spLocks noChangeShapeType="1"/>
        </xdr:cNvSpPr>
      </xdr:nvSpPr>
      <xdr:spPr bwMode="auto">
        <a:xfrm flipH="1">
          <a:off x="6962775" y="46281975"/>
          <a:ext cx="68770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104</xdr:row>
      <xdr:rowOff>47625</xdr:rowOff>
    </xdr:from>
    <xdr:to>
      <xdr:col>18</xdr:col>
      <xdr:colOff>0</xdr:colOff>
      <xdr:row>104</xdr:row>
      <xdr:rowOff>47625</xdr:rowOff>
    </xdr:to>
    <xdr:sp macro="" textlink="">
      <xdr:nvSpPr>
        <xdr:cNvPr id="107896" name="Line 23"/>
        <xdr:cNvSpPr>
          <a:spLocks noChangeShapeType="1"/>
        </xdr:cNvSpPr>
      </xdr:nvSpPr>
      <xdr:spPr bwMode="auto">
        <a:xfrm flipH="1">
          <a:off x="6962775" y="47653575"/>
          <a:ext cx="217170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110</xdr:row>
      <xdr:rowOff>47625</xdr:rowOff>
    </xdr:from>
    <xdr:to>
      <xdr:col>23</xdr:col>
      <xdr:colOff>28575</xdr:colOff>
      <xdr:row>110</xdr:row>
      <xdr:rowOff>47625</xdr:rowOff>
    </xdr:to>
    <xdr:sp macro="" textlink="">
      <xdr:nvSpPr>
        <xdr:cNvPr id="107897" name="Line 24"/>
        <xdr:cNvSpPr>
          <a:spLocks noChangeShapeType="1"/>
        </xdr:cNvSpPr>
      </xdr:nvSpPr>
      <xdr:spPr bwMode="auto">
        <a:xfrm flipH="1">
          <a:off x="8420100" y="49025175"/>
          <a:ext cx="255270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113</xdr:row>
      <xdr:rowOff>47625</xdr:rowOff>
    </xdr:from>
    <xdr:to>
      <xdr:col>23</xdr:col>
      <xdr:colOff>28575</xdr:colOff>
      <xdr:row>113</xdr:row>
      <xdr:rowOff>47625</xdr:rowOff>
    </xdr:to>
    <xdr:sp macro="" textlink="">
      <xdr:nvSpPr>
        <xdr:cNvPr id="107898" name="Line 25"/>
        <xdr:cNvSpPr>
          <a:spLocks noChangeShapeType="1"/>
        </xdr:cNvSpPr>
      </xdr:nvSpPr>
      <xdr:spPr bwMode="auto">
        <a:xfrm flipH="1">
          <a:off x="8420100" y="49710975"/>
          <a:ext cx="255270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116</xdr:row>
      <xdr:rowOff>47625</xdr:rowOff>
    </xdr:from>
    <xdr:to>
      <xdr:col>23</xdr:col>
      <xdr:colOff>28575</xdr:colOff>
      <xdr:row>116</xdr:row>
      <xdr:rowOff>47625</xdr:rowOff>
    </xdr:to>
    <xdr:sp macro="" textlink="">
      <xdr:nvSpPr>
        <xdr:cNvPr id="107899" name="Line 26"/>
        <xdr:cNvSpPr>
          <a:spLocks noChangeShapeType="1"/>
        </xdr:cNvSpPr>
      </xdr:nvSpPr>
      <xdr:spPr bwMode="auto">
        <a:xfrm flipH="1">
          <a:off x="8420100" y="50396775"/>
          <a:ext cx="255270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122</xdr:row>
      <xdr:rowOff>47625</xdr:rowOff>
    </xdr:from>
    <xdr:to>
      <xdr:col>11</xdr:col>
      <xdr:colOff>28575</xdr:colOff>
      <xdr:row>122</xdr:row>
      <xdr:rowOff>47625</xdr:rowOff>
    </xdr:to>
    <xdr:sp macro="" textlink="">
      <xdr:nvSpPr>
        <xdr:cNvPr id="107900" name="Line 27"/>
        <xdr:cNvSpPr>
          <a:spLocks noChangeShapeType="1"/>
        </xdr:cNvSpPr>
      </xdr:nvSpPr>
      <xdr:spPr bwMode="auto">
        <a:xfrm flipH="1">
          <a:off x="5524500" y="51768375"/>
          <a:ext cx="110490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125</xdr:row>
      <xdr:rowOff>47625</xdr:rowOff>
    </xdr:from>
    <xdr:to>
      <xdr:col>11</xdr:col>
      <xdr:colOff>28575</xdr:colOff>
      <xdr:row>125</xdr:row>
      <xdr:rowOff>47625</xdr:rowOff>
    </xdr:to>
    <xdr:sp macro="" textlink="">
      <xdr:nvSpPr>
        <xdr:cNvPr id="107901" name="Line 28"/>
        <xdr:cNvSpPr>
          <a:spLocks noChangeShapeType="1"/>
        </xdr:cNvSpPr>
      </xdr:nvSpPr>
      <xdr:spPr bwMode="auto">
        <a:xfrm flipH="1">
          <a:off x="5524500" y="52454175"/>
          <a:ext cx="110490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128</xdr:row>
      <xdr:rowOff>47625</xdr:rowOff>
    </xdr:from>
    <xdr:to>
      <xdr:col>11</xdr:col>
      <xdr:colOff>28575</xdr:colOff>
      <xdr:row>128</xdr:row>
      <xdr:rowOff>47625</xdr:rowOff>
    </xdr:to>
    <xdr:sp macro="" textlink="">
      <xdr:nvSpPr>
        <xdr:cNvPr id="107902" name="Line 29"/>
        <xdr:cNvSpPr>
          <a:spLocks noChangeShapeType="1"/>
        </xdr:cNvSpPr>
      </xdr:nvSpPr>
      <xdr:spPr bwMode="auto">
        <a:xfrm flipH="1">
          <a:off x="5524500" y="53139975"/>
          <a:ext cx="110490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122</xdr:row>
      <xdr:rowOff>47625</xdr:rowOff>
    </xdr:from>
    <xdr:to>
      <xdr:col>31</xdr:col>
      <xdr:colOff>28575</xdr:colOff>
      <xdr:row>122</xdr:row>
      <xdr:rowOff>47625</xdr:rowOff>
    </xdr:to>
    <xdr:sp macro="" textlink="">
      <xdr:nvSpPr>
        <xdr:cNvPr id="107903" name="Line 30"/>
        <xdr:cNvSpPr>
          <a:spLocks noChangeShapeType="1"/>
        </xdr:cNvSpPr>
      </xdr:nvSpPr>
      <xdr:spPr bwMode="auto">
        <a:xfrm flipH="1">
          <a:off x="10229850" y="51768375"/>
          <a:ext cx="36385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125</xdr:row>
      <xdr:rowOff>47625</xdr:rowOff>
    </xdr:from>
    <xdr:to>
      <xdr:col>31</xdr:col>
      <xdr:colOff>28575</xdr:colOff>
      <xdr:row>125</xdr:row>
      <xdr:rowOff>47625</xdr:rowOff>
    </xdr:to>
    <xdr:sp macro="" textlink="">
      <xdr:nvSpPr>
        <xdr:cNvPr id="107904" name="Line 31"/>
        <xdr:cNvSpPr>
          <a:spLocks noChangeShapeType="1"/>
        </xdr:cNvSpPr>
      </xdr:nvSpPr>
      <xdr:spPr bwMode="auto">
        <a:xfrm flipH="1">
          <a:off x="10229850" y="52454175"/>
          <a:ext cx="36385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128</xdr:row>
      <xdr:rowOff>47625</xdr:rowOff>
    </xdr:from>
    <xdr:to>
      <xdr:col>31</xdr:col>
      <xdr:colOff>28575</xdr:colOff>
      <xdr:row>128</xdr:row>
      <xdr:rowOff>47625</xdr:rowOff>
    </xdr:to>
    <xdr:sp macro="" textlink="">
      <xdr:nvSpPr>
        <xdr:cNvPr id="107905" name="Line 32"/>
        <xdr:cNvSpPr>
          <a:spLocks noChangeShapeType="1"/>
        </xdr:cNvSpPr>
      </xdr:nvSpPr>
      <xdr:spPr bwMode="auto">
        <a:xfrm flipH="1">
          <a:off x="10229850" y="53139975"/>
          <a:ext cx="3638550" cy="0"/>
        </a:xfrm>
        <a:prstGeom prst="line">
          <a:avLst/>
        </a:prstGeom>
        <a:noFill/>
        <a:ln w="285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135</xdr:row>
      <xdr:rowOff>209550</xdr:rowOff>
    </xdr:from>
    <xdr:to>
      <xdr:col>9</xdr:col>
      <xdr:colOff>9525</xdr:colOff>
      <xdr:row>135</xdr:row>
      <xdr:rowOff>219075</xdr:rowOff>
    </xdr:to>
    <xdr:sp macro="" textlink="">
      <xdr:nvSpPr>
        <xdr:cNvPr id="107906" name="Line 33"/>
        <xdr:cNvSpPr>
          <a:spLocks noChangeShapeType="1"/>
        </xdr:cNvSpPr>
      </xdr:nvSpPr>
      <xdr:spPr bwMode="auto">
        <a:xfrm>
          <a:off x="5543550" y="54902100"/>
          <a:ext cx="342900" cy="952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132</xdr:row>
      <xdr:rowOff>114300</xdr:rowOff>
    </xdr:from>
    <xdr:to>
      <xdr:col>12</xdr:col>
      <xdr:colOff>9525</xdr:colOff>
      <xdr:row>135</xdr:row>
      <xdr:rowOff>209550</xdr:rowOff>
    </xdr:to>
    <xdr:sp macro="" textlink="">
      <xdr:nvSpPr>
        <xdr:cNvPr id="107907" name="Line 34"/>
        <xdr:cNvSpPr>
          <a:spLocks noChangeShapeType="1"/>
        </xdr:cNvSpPr>
      </xdr:nvSpPr>
      <xdr:spPr bwMode="auto">
        <a:xfrm flipV="1">
          <a:off x="5895975" y="54121050"/>
          <a:ext cx="1076325" cy="78105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142875</xdr:colOff>
      <xdr:row>129</xdr:row>
      <xdr:rowOff>28575</xdr:rowOff>
    </xdr:from>
    <xdr:to>
      <xdr:col>10</xdr:col>
      <xdr:colOff>76200</xdr:colOff>
      <xdr:row>129</xdr:row>
      <xdr:rowOff>28575</xdr:rowOff>
    </xdr:to>
    <xdr:sp macro="" textlink="">
      <xdr:nvSpPr>
        <xdr:cNvPr id="107908" name="Line 35"/>
        <xdr:cNvSpPr>
          <a:spLocks noChangeShapeType="1"/>
        </xdr:cNvSpPr>
      </xdr:nvSpPr>
      <xdr:spPr bwMode="auto">
        <a:xfrm flipH="1">
          <a:off x="5657850" y="53349525"/>
          <a:ext cx="65722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142875</xdr:colOff>
      <xdr:row>123</xdr:row>
      <xdr:rowOff>28575</xdr:rowOff>
    </xdr:from>
    <xdr:to>
      <xdr:col>10</xdr:col>
      <xdr:colOff>76200</xdr:colOff>
      <xdr:row>123</xdr:row>
      <xdr:rowOff>28575</xdr:rowOff>
    </xdr:to>
    <xdr:sp macro="" textlink="">
      <xdr:nvSpPr>
        <xdr:cNvPr id="107909" name="Line 36"/>
        <xdr:cNvSpPr>
          <a:spLocks noChangeShapeType="1"/>
        </xdr:cNvSpPr>
      </xdr:nvSpPr>
      <xdr:spPr bwMode="auto">
        <a:xfrm flipH="1">
          <a:off x="5657850" y="51977925"/>
          <a:ext cx="65722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219075</xdr:colOff>
      <xdr:row>75</xdr:row>
      <xdr:rowOff>28575</xdr:rowOff>
    </xdr:from>
    <xdr:to>
      <xdr:col>14</xdr:col>
      <xdr:colOff>352425</xdr:colOff>
      <xdr:row>75</xdr:row>
      <xdr:rowOff>28575</xdr:rowOff>
    </xdr:to>
    <xdr:sp macro="" textlink="">
      <xdr:nvSpPr>
        <xdr:cNvPr id="107910" name="Line 37"/>
        <xdr:cNvSpPr>
          <a:spLocks noChangeShapeType="1"/>
        </xdr:cNvSpPr>
      </xdr:nvSpPr>
      <xdr:spPr bwMode="auto">
        <a:xfrm flipH="1">
          <a:off x="7543800" y="41005125"/>
          <a:ext cx="49530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219075</xdr:colOff>
      <xdr:row>78</xdr:row>
      <xdr:rowOff>28575</xdr:rowOff>
    </xdr:from>
    <xdr:to>
      <xdr:col>14</xdr:col>
      <xdr:colOff>352425</xdr:colOff>
      <xdr:row>78</xdr:row>
      <xdr:rowOff>28575</xdr:rowOff>
    </xdr:to>
    <xdr:sp macro="" textlink="">
      <xdr:nvSpPr>
        <xdr:cNvPr id="107911" name="Line 38"/>
        <xdr:cNvSpPr>
          <a:spLocks noChangeShapeType="1"/>
        </xdr:cNvSpPr>
      </xdr:nvSpPr>
      <xdr:spPr bwMode="auto">
        <a:xfrm flipH="1">
          <a:off x="7543800" y="41690925"/>
          <a:ext cx="49530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219075</xdr:colOff>
      <xdr:row>99</xdr:row>
      <xdr:rowOff>28575</xdr:rowOff>
    </xdr:from>
    <xdr:to>
      <xdr:col>14</xdr:col>
      <xdr:colOff>352425</xdr:colOff>
      <xdr:row>99</xdr:row>
      <xdr:rowOff>28575</xdr:rowOff>
    </xdr:to>
    <xdr:sp macro="" textlink="">
      <xdr:nvSpPr>
        <xdr:cNvPr id="107912" name="Line 39"/>
        <xdr:cNvSpPr>
          <a:spLocks noChangeShapeType="1"/>
        </xdr:cNvSpPr>
      </xdr:nvSpPr>
      <xdr:spPr bwMode="auto">
        <a:xfrm flipH="1">
          <a:off x="7543800" y="46491525"/>
          <a:ext cx="49530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123825</xdr:colOff>
      <xdr:row>123</xdr:row>
      <xdr:rowOff>28575</xdr:rowOff>
    </xdr:from>
    <xdr:to>
      <xdr:col>14</xdr:col>
      <xdr:colOff>352425</xdr:colOff>
      <xdr:row>123</xdr:row>
      <xdr:rowOff>28575</xdr:rowOff>
    </xdr:to>
    <xdr:sp macro="" textlink="">
      <xdr:nvSpPr>
        <xdr:cNvPr id="107913" name="Line 40"/>
        <xdr:cNvSpPr>
          <a:spLocks noChangeShapeType="1"/>
        </xdr:cNvSpPr>
      </xdr:nvSpPr>
      <xdr:spPr bwMode="auto">
        <a:xfrm flipH="1">
          <a:off x="7810500" y="51977925"/>
          <a:ext cx="22860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131</xdr:row>
      <xdr:rowOff>180975</xdr:rowOff>
    </xdr:from>
    <xdr:to>
      <xdr:col>15</xdr:col>
      <xdr:colOff>9525</xdr:colOff>
      <xdr:row>132</xdr:row>
      <xdr:rowOff>123825</xdr:rowOff>
    </xdr:to>
    <xdr:sp macro="" textlink="">
      <xdr:nvSpPr>
        <xdr:cNvPr id="107914" name="Line 41"/>
        <xdr:cNvSpPr>
          <a:spLocks noChangeShapeType="1"/>
        </xdr:cNvSpPr>
      </xdr:nvSpPr>
      <xdr:spPr bwMode="auto">
        <a:xfrm flipV="1">
          <a:off x="6972300" y="53959125"/>
          <a:ext cx="1085850" cy="17145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228600</xdr:colOff>
      <xdr:row>147</xdr:row>
      <xdr:rowOff>219075</xdr:rowOff>
    </xdr:from>
    <xdr:to>
      <xdr:col>31</xdr:col>
      <xdr:colOff>114300</xdr:colOff>
      <xdr:row>165</xdr:row>
      <xdr:rowOff>638175</xdr:rowOff>
    </xdr:to>
    <xdr:pic>
      <xdr:nvPicPr>
        <xdr:cNvPr id="107915"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1825" y="58178700"/>
          <a:ext cx="10782300" cy="779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219075</xdr:colOff>
      <xdr:row>168</xdr:row>
      <xdr:rowOff>95250</xdr:rowOff>
    </xdr:from>
    <xdr:to>
      <xdr:col>31</xdr:col>
      <xdr:colOff>95250</xdr:colOff>
      <xdr:row>187</xdr:row>
      <xdr:rowOff>85725</xdr:rowOff>
    </xdr:to>
    <xdr:pic>
      <xdr:nvPicPr>
        <xdr:cNvPr id="107916" name="Picture 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62300" y="67341750"/>
          <a:ext cx="10772775" cy="777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9525</xdr:colOff>
      <xdr:row>57</xdr:row>
      <xdr:rowOff>0</xdr:rowOff>
    </xdr:from>
    <xdr:to>
      <xdr:col>5</xdr:col>
      <xdr:colOff>19050</xdr:colOff>
      <xdr:row>58</xdr:row>
      <xdr:rowOff>0</xdr:rowOff>
    </xdr:to>
    <xdr:sp macro="" textlink="">
      <xdr:nvSpPr>
        <xdr:cNvPr id="107917" name="Line 47"/>
        <xdr:cNvSpPr>
          <a:spLocks noChangeShapeType="1"/>
        </xdr:cNvSpPr>
      </xdr:nvSpPr>
      <xdr:spPr bwMode="auto">
        <a:xfrm flipH="1">
          <a:off x="2257425" y="34871025"/>
          <a:ext cx="1743075" cy="742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83341</xdr:colOff>
      <xdr:row>130</xdr:row>
      <xdr:rowOff>29482</xdr:rowOff>
    </xdr:from>
    <xdr:to>
      <xdr:col>17</xdr:col>
      <xdr:colOff>310967</xdr:colOff>
      <xdr:row>131</xdr:row>
      <xdr:rowOff>205964</xdr:rowOff>
    </xdr:to>
    <xdr:sp macro="" textlink="">
      <xdr:nvSpPr>
        <xdr:cNvPr id="2" name="テキスト ボックス 1"/>
        <xdr:cNvSpPr txBox="1"/>
      </xdr:nvSpPr>
      <xdr:spPr>
        <a:xfrm>
          <a:off x="8161811" y="52845607"/>
          <a:ext cx="961778" cy="398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６．７％</a:t>
          </a:r>
        </a:p>
      </xdr:txBody>
    </xdr:sp>
    <xdr:clientData/>
  </xdr:twoCellAnchor>
  <xdr:twoCellAnchor>
    <xdr:from>
      <xdr:col>14</xdr:col>
      <xdr:colOff>164621</xdr:colOff>
      <xdr:row>131</xdr:row>
      <xdr:rowOff>188231</xdr:rowOff>
    </xdr:from>
    <xdr:to>
      <xdr:col>20</xdr:col>
      <xdr:colOff>154324</xdr:colOff>
      <xdr:row>134</xdr:row>
      <xdr:rowOff>174624</xdr:rowOff>
    </xdr:to>
    <xdr:sp macro="" textlink="">
      <xdr:nvSpPr>
        <xdr:cNvPr id="47" name="テキスト ボックス 46"/>
        <xdr:cNvSpPr txBox="1"/>
      </xdr:nvSpPr>
      <xdr:spPr>
        <a:xfrm>
          <a:off x="7876061" y="53226606"/>
          <a:ext cx="2172814" cy="653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solidFill>
                <a:srgbClr val="FF0000"/>
              </a:solidFill>
            </a:rPr>
            <a:t>▲平成</a:t>
          </a:r>
          <a:r>
            <a:rPr kumimoji="1" lang="en-US" altLang="ja-JP" sz="1600" b="0">
              <a:solidFill>
                <a:srgbClr val="FF0000"/>
              </a:solidFill>
            </a:rPr>
            <a:t>25</a:t>
          </a:r>
          <a:r>
            <a:rPr kumimoji="1" lang="ja-JP" altLang="en-US" sz="1600" b="0">
              <a:solidFill>
                <a:srgbClr val="FF0000"/>
              </a:solidFill>
            </a:rPr>
            <a:t>年</a:t>
          </a:r>
          <a:r>
            <a:rPr kumimoji="1" lang="en-US" altLang="ja-JP" sz="1600" b="0">
              <a:solidFill>
                <a:srgbClr val="FF0000"/>
              </a:solidFill>
            </a:rPr>
            <a:t>6</a:t>
          </a:r>
          <a:r>
            <a:rPr kumimoji="1" lang="ja-JP" altLang="en-US" sz="1600" b="0">
              <a:solidFill>
                <a:srgbClr val="FF0000"/>
              </a:solidFill>
            </a:rPr>
            <a:t>月</a:t>
          </a:r>
          <a:r>
            <a:rPr kumimoji="1" lang="en-US" altLang="ja-JP" sz="1600" b="0">
              <a:solidFill>
                <a:srgbClr val="FF0000"/>
              </a:solidFill>
            </a:rPr>
            <a:t>30</a:t>
          </a:r>
          <a:r>
            <a:rPr kumimoji="1" lang="ja-JP" altLang="en-US" sz="1600" b="0">
              <a:solidFill>
                <a:srgbClr val="FF0000"/>
              </a:solidFill>
            </a:rPr>
            <a:t>日</a:t>
          </a:r>
        </a:p>
      </xdr:txBody>
    </xdr:sp>
    <xdr:clientData/>
  </xdr:twoCellAnchor>
  <xdr:twoCellAnchor editAs="absolute">
    <xdr:from>
      <xdr:col>23</xdr:col>
      <xdr:colOff>0</xdr:colOff>
      <xdr:row>1</xdr:row>
      <xdr:rowOff>0</xdr:rowOff>
    </xdr:from>
    <xdr:to>
      <xdr:col>28</xdr:col>
      <xdr:colOff>75688</xdr:colOff>
      <xdr:row>1</xdr:row>
      <xdr:rowOff>478710</xdr:rowOff>
    </xdr:to>
    <xdr:sp macro="" textlink="">
      <xdr:nvSpPr>
        <xdr:cNvPr id="48" name="テキスト ボックス 47">
          <a:hlinkClick xmlns:r="http://schemas.openxmlformats.org/officeDocument/2006/relationships" r:id="rId3"/>
        </xdr:cNvPr>
        <xdr:cNvSpPr txBox="1"/>
      </xdr:nvSpPr>
      <xdr:spPr>
        <a:xfrm>
          <a:off x="11001375" y="1158875"/>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4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247650</xdr:colOff>
          <xdr:row>6</xdr:row>
          <xdr:rowOff>0</xdr:rowOff>
        </xdr:to>
        <xdr:sp macro="" textlink="">
          <xdr:nvSpPr>
            <xdr:cNvPr id="22529" name="Check Box 1"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xdr:row>
          <xdr:rowOff>0</xdr:rowOff>
        </xdr:from>
        <xdr:to>
          <xdr:col>10</xdr:col>
          <xdr:colOff>0</xdr:colOff>
          <xdr:row>6</xdr:row>
          <xdr:rowOff>0</xdr:rowOff>
        </xdr:to>
        <xdr:sp macro="" textlink="">
          <xdr:nvSpPr>
            <xdr:cNvPr id="22530" name="Check Box 2" hidden="1">
              <a:extLst>
                <a:ext uri="{63B3BB69-23CF-44E3-9099-C40C66FF867C}">
                  <a14:compatExt spid="_x0000_s22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76200</xdr:colOff>
          <xdr:row>6</xdr:row>
          <xdr:rowOff>0</xdr:rowOff>
        </xdr:to>
        <xdr:sp macro="" textlink="">
          <xdr:nvSpPr>
            <xdr:cNvPr id="22531" name="Check Box 3" hidden="1">
              <a:extLst>
                <a:ext uri="{63B3BB69-23CF-44E3-9099-C40C66FF867C}">
                  <a14:compatExt spid="_x0000_s22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届出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3</xdr:col>
          <xdr:colOff>247650</xdr:colOff>
          <xdr:row>5</xdr:row>
          <xdr:rowOff>0</xdr:rowOff>
        </xdr:to>
        <xdr:sp macro="" textlink="">
          <xdr:nvSpPr>
            <xdr:cNvPr id="22532" name="Check Box 4" hidden="1">
              <a:extLst>
                <a:ext uri="{63B3BB69-23CF-44E3-9099-C40C66FF867C}">
                  <a14:compatExt spid="_x0000_s22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5</xdr:col>
          <xdr:colOff>76200</xdr:colOff>
          <xdr:row>5</xdr:row>
          <xdr:rowOff>0</xdr:rowOff>
        </xdr:to>
        <xdr:sp macro="" textlink="">
          <xdr:nvSpPr>
            <xdr:cNvPr id="22533" name="Check Box 5" hidden="1">
              <a:extLst>
                <a:ext uri="{63B3BB69-23CF-44E3-9099-C40C66FF867C}">
                  <a14:compatExt spid="_x0000_s22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7</xdr:col>
          <xdr:colOff>276225</xdr:colOff>
          <xdr:row>6</xdr:row>
          <xdr:rowOff>0</xdr:rowOff>
        </xdr:to>
        <xdr:sp macro="" textlink="">
          <xdr:nvSpPr>
            <xdr:cNvPr id="22534" name="Check Box 6" hidden="1">
              <a:extLst>
                <a:ext uri="{63B3BB69-23CF-44E3-9099-C40C66FF867C}">
                  <a14:compatExt spid="_x0000_s22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7</xdr:col>
          <xdr:colOff>276225</xdr:colOff>
          <xdr:row>5</xdr:row>
          <xdr:rowOff>0</xdr:rowOff>
        </xdr:to>
        <xdr:sp macro="" textlink="">
          <xdr:nvSpPr>
            <xdr:cNvPr id="22535" name="Check Box 7" hidden="1">
              <a:extLst>
                <a:ext uri="{63B3BB69-23CF-44E3-9099-C40C66FF867C}">
                  <a14:compatExt spid="_x0000_s22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xdr:row>
          <xdr:rowOff>0</xdr:rowOff>
        </xdr:from>
        <xdr:to>
          <xdr:col>10</xdr:col>
          <xdr:colOff>0</xdr:colOff>
          <xdr:row>5</xdr:row>
          <xdr:rowOff>0</xdr:rowOff>
        </xdr:to>
        <xdr:sp macro="" textlink="">
          <xdr:nvSpPr>
            <xdr:cNvPr id="22536" name="Check Box 8" hidden="1">
              <a:extLst>
                <a:ext uri="{63B3BB69-23CF-44E3-9099-C40C66FF867C}">
                  <a14:compatExt spid="_x0000_s22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xdr:row>
          <xdr:rowOff>238125</xdr:rowOff>
        </xdr:from>
        <xdr:to>
          <xdr:col>12</xdr:col>
          <xdr:colOff>57150</xdr:colOff>
          <xdr:row>6</xdr:row>
          <xdr:rowOff>238125</xdr:rowOff>
        </xdr:to>
        <xdr:sp macro="" textlink="">
          <xdr:nvSpPr>
            <xdr:cNvPr id="22537" name="Check Box 9" hidden="1">
              <a:extLst>
                <a:ext uri="{63B3BB69-23CF-44E3-9099-C40C66FF867C}">
                  <a14:compatExt spid="_x0000_s22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5</xdr:row>
          <xdr:rowOff>238125</xdr:rowOff>
        </xdr:from>
        <xdr:to>
          <xdr:col>18</xdr:col>
          <xdr:colOff>66675</xdr:colOff>
          <xdr:row>6</xdr:row>
          <xdr:rowOff>238125</xdr:rowOff>
        </xdr:to>
        <xdr:sp macro="" textlink="">
          <xdr:nvSpPr>
            <xdr:cNvPr id="22538" name="Check Box 10" hidden="1">
              <a:extLst>
                <a:ext uri="{63B3BB69-23CF-44E3-9099-C40C66FF867C}">
                  <a14:compatExt spid="_x0000_s22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17</xdr:col>
          <xdr:colOff>9525</xdr:colOff>
          <xdr:row>27</xdr:row>
          <xdr:rowOff>0</xdr:rowOff>
        </xdr:to>
        <xdr:sp macro="" textlink="">
          <xdr:nvSpPr>
            <xdr:cNvPr id="22539" name="Check Box 11" hidden="1">
              <a:extLst>
                <a:ext uri="{63B3BB69-23CF-44E3-9099-C40C66FF867C}">
                  <a14:compatExt spid="_x0000_s22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上記発信の件について承諾します。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11</xdr:col>
          <xdr:colOff>28575</xdr:colOff>
          <xdr:row>28</xdr:row>
          <xdr:rowOff>0</xdr:rowOff>
        </xdr:to>
        <xdr:sp macro="" textlink="">
          <xdr:nvSpPr>
            <xdr:cNvPr id="22540" name="Check Box 12" hidden="1">
              <a:extLst>
                <a:ext uri="{63B3BB69-23CF-44E3-9099-C40C66FF867C}">
                  <a14:compatExt spid="_x0000_s22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返信要分について下記返答欄による。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11</xdr:col>
          <xdr:colOff>28575</xdr:colOff>
          <xdr:row>29</xdr:row>
          <xdr:rowOff>0</xdr:rowOff>
        </xdr:to>
        <xdr:sp macro="" textlink="">
          <xdr:nvSpPr>
            <xdr:cNvPr id="22541" name="Check Box 13" hidden="1">
              <a:extLst>
                <a:ext uri="{63B3BB69-23CF-44E3-9099-C40C66FF867C}">
                  <a14:compatExt spid="_x0000_s22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10</xdr:row>
          <xdr:rowOff>0</xdr:rowOff>
        </xdr:from>
        <xdr:to>
          <xdr:col>4</xdr:col>
          <xdr:colOff>295275</xdr:colOff>
          <xdr:row>11</xdr:row>
          <xdr:rowOff>0</xdr:rowOff>
        </xdr:to>
        <xdr:sp macro="" textlink="">
          <xdr:nvSpPr>
            <xdr:cNvPr id="22542" name="Check Box 14" hidden="1">
              <a:extLst>
                <a:ext uri="{63B3BB69-23CF-44E3-9099-C40C66FF867C}">
                  <a14:compatExt spid="_x0000_s22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建築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10</xdr:row>
          <xdr:rowOff>0</xdr:rowOff>
        </xdr:from>
        <xdr:to>
          <xdr:col>8</xdr:col>
          <xdr:colOff>200025</xdr:colOff>
          <xdr:row>11</xdr:row>
          <xdr:rowOff>0</xdr:rowOff>
        </xdr:to>
        <xdr:sp macro="" textlink="">
          <xdr:nvSpPr>
            <xdr:cNvPr id="22543" name="Check Box 15" hidden="1">
              <a:extLst>
                <a:ext uri="{63B3BB69-23CF-44E3-9099-C40C66FF867C}">
                  <a14:compatExt spid="_x0000_s22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設備</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419100</xdr:colOff>
          <xdr:row>10</xdr:row>
          <xdr:rowOff>0</xdr:rowOff>
        </xdr:from>
        <xdr:to>
          <xdr:col>6</xdr:col>
          <xdr:colOff>171450</xdr:colOff>
          <xdr:row>11</xdr:row>
          <xdr:rowOff>0</xdr:rowOff>
        </xdr:to>
        <xdr:sp macro="" textlink="">
          <xdr:nvSpPr>
            <xdr:cNvPr id="22544" name="Check Box 16" hidden="1">
              <a:extLst>
                <a:ext uri="{63B3BB69-23CF-44E3-9099-C40C66FF867C}">
                  <a14:compatExt spid="_x0000_s22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電気</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285750</xdr:colOff>
          <xdr:row>10</xdr:row>
          <xdr:rowOff>0</xdr:rowOff>
        </xdr:from>
        <xdr:to>
          <xdr:col>10</xdr:col>
          <xdr:colOff>152400</xdr:colOff>
          <xdr:row>11</xdr:row>
          <xdr:rowOff>0</xdr:rowOff>
        </xdr:to>
        <xdr:sp macro="" textlink="">
          <xdr:nvSpPr>
            <xdr:cNvPr id="22545" name="Check Box 17" hidden="1">
              <a:extLst>
                <a:ext uri="{63B3BB69-23CF-44E3-9099-C40C66FF867C}">
                  <a14:compatExt spid="_x0000_s22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ＥＶ</a:t>
              </a:r>
            </a:p>
          </xdr:txBody>
        </xdr:sp>
        <xdr:clientData/>
      </xdr:twoCellAnchor>
    </mc:Choice>
    <mc:Fallback/>
  </mc:AlternateContent>
  <xdr:twoCellAnchor editAs="absolute">
    <xdr:from>
      <xdr:col>21</xdr:col>
      <xdr:colOff>0</xdr:colOff>
      <xdr:row>9</xdr:row>
      <xdr:rowOff>0</xdr:rowOff>
    </xdr:from>
    <xdr:to>
      <xdr:col>23</xdr:col>
      <xdr:colOff>535841</xdr:colOff>
      <xdr:row>10</xdr:row>
      <xdr:rowOff>222703</xdr:rowOff>
    </xdr:to>
    <xdr:sp macro="" textlink="">
      <xdr:nvSpPr>
        <xdr:cNvPr id="19" name="テキスト ボックス 18">
          <a:hlinkClick xmlns:r="http://schemas.openxmlformats.org/officeDocument/2006/relationships" r:id="rId1"/>
        </xdr:cNvPr>
        <xdr:cNvSpPr txBox="1"/>
      </xdr:nvSpPr>
      <xdr:spPr>
        <a:xfrm>
          <a:off x="7381875" y="21907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48.xml><?xml version="1.0" encoding="utf-8"?>
<xdr:wsDr xmlns:xdr="http://schemas.openxmlformats.org/drawingml/2006/spreadsheetDrawing" xmlns:a="http://schemas.openxmlformats.org/drawingml/2006/main">
  <xdr:twoCellAnchor editAs="absolute">
    <xdr:from>
      <xdr:col>0</xdr:col>
      <xdr:colOff>194310</xdr:colOff>
      <xdr:row>1</xdr:row>
      <xdr:rowOff>15512</xdr:rowOff>
    </xdr:from>
    <xdr:to>
      <xdr:col>2</xdr:col>
      <xdr:colOff>80889</xdr:colOff>
      <xdr:row>2</xdr:row>
      <xdr:rowOff>27068</xdr:rowOff>
    </xdr:to>
    <xdr:sp macro="" textlink="">
      <xdr:nvSpPr>
        <xdr:cNvPr id="2" name="Rectangle 1">
          <a:hlinkClick xmlns:r="http://schemas.openxmlformats.org/officeDocument/2006/relationships" r:id="rId1"/>
        </xdr:cNvPr>
        <xdr:cNvSpPr>
          <a:spLocks noChangeArrowheads="1"/>
        </xdr:cNvSpPr>
      </xdr:nvSpPr>
      <xdr:spPr bwMode="auto">
        <a:xfrm>
          <a:off x="190500" y="190500"/>
          <a:ext cx="800100" cy="190500"/>
        </a:xfrm>
        <a:prstGeom prst="rect">
          <a:avLst/>
        </a:prstGeom>
        <a:solidFill>
          <a:srgbClr val="99CC00"/>
        </a:solidFill>
        <a:ln w="9525">
          <a:solidFill>
            <a:srgbClr val="FF0000"/>
          </a:solidFill>
          <a:miter lim="800000"/>
          <a:headEnd/>
          <a:tailEnd/>
        </a:ln>
        <a:effectLst/>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リストへ戻る</a:t>
          </a:r>
        </a:p>
      </xdr:txBody>
    </xdr:sp>
    <xdr:clientData fPrintsWithSheet="0"/>
  </xdr:twoCellAnchor>
</xdr:wsDr>
</file>

<file path=xl/drawings/drawing49.xml><?xml version="1.0" encoding="utf-8"?>
<xdr:wsDr xmlns:xdr="http://schemas.openxmlformats.org/drawingml/2006/spreadsheetDrawing" xmlns:a="http://schemas.openxmlformats.org/drawingml/2006/main">
  <xdr:twoCellAnchor editAs="absolute">
    <xdr:from>
      <xdr:col>4</xdr:col>
      <xdr:colOff>311060</xdr:colOff>
      <xdr:row>2</xdr:row>
      <xdr:rowOff>163285</xdr:rowOff>
    </xdr:from>
    <xdr:to>
      <xdr:col>7</xdr:col>
      <xdr:colOff>480093</xdr:colOff>
      <xdr:row>5</xdr:row>
      <xdr:rowOff>2460</xdr:rowOff>
    </xdr:to>
    <xdr:sp macro="" textlink="">
      <xdr:nvSpPr>
        <xdr:cNvPr id="2" name="テキスト ボックス 1">
          <a:hlinkClick xmlns:r="http://schemas.openxmlformats.org/officeDocument/2006/relationships" r:id="rId1"/>
        </xdr:cNvPr>
        <xdr:cNvSpPr txBox="1"/>
      </xdr:nvSpPr>
      <xdr:spPr>
        <a:xfrm>
          <a:off x="2381251" y="517071"/>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0</xdr:col>
      <xdr:colOff>411480</xdr:colOff>
      <xdr:row>2</xdr:row>
      <xdr:rowOff>161925</xdr:rowOff>
    </xdr:from>
    <xdr:to>
      <xdr:col>4</xdr:col>
      <xdr:colOff>129749</xdr:colOff>
      <xdr:row>5</xdr:row>
      <xdr:rowOff>116711</xdr:rowOff>
    </xdr:to>
    <xdr:sp macro="" textlink="">
      <xdr:nvSpPr>
        <xdr:cNvPr id="2" name="テキスト ボックス 1">
          <a:hlinkClick xmlns:r="http://schemas.openxmlformats.org/officeDocument/2006/relationships" r:id="rId1"/>
        </xdr:cNvPr>
        <xdr:cNvSpPr txBox="1"/>
      </xdr:nvSpPr>
      <xdr:spPr>
        <a:xfrm>
          <a:off x="409575" y="504825"/>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wsDr>
</file>

<file path=xl/drawings/drawing50.xml><?xml version="1.0" encoding="utf-8"?>
<xdr:wsDr xmlns:xdr="http://schemas.openxmlformats.org/drawingml/2006/spreadsheetDrawing" xmlns:a="http://schemas.openxmlformats.org/drawingml/2006/main">
  <xdr:twoCellAnchor editAs="absolute">
    <xdr:from>
      <xdr:col>11</xdr:col>
      <xdr:colOff>0</xdr:colOff>
      <xdr:row>5</xdr:row>
      <xdr:rowOff>0</xdr:rowOff>
    </xdr:from>
    <xdr:to>
      <xdr:col>13</xdr:col>
      <xdr:colOff>531464</xdr:colOff>
      <xdr:row>6</xdr:row>
      <xdr:rowOff>211961</xdr:rowOff>
    </xdr:to>
    <xdr:sp macro="" textlink="">
      <xdr:nvSpPr>
        <xdr:cNvPr id="2" name="テキスト ボックス 1">
          <a:hlinkClick xmlns:r="http://schemas.openxmlformats.org/officeDocument/2006/relationships" r:id="rId1"/>
        </xdr:cNvPr>
        <xdr:cNvSpPr txBox="1"/>
      </xdr:nvSpPr>
      <xdr:spPr>
        <a:xfrm>
          <a:off x="7267575" y="12001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wsDr>
</file>

<file path=xl/drawings/drawing51.xml><?xml version="1.0" encoding="utf-8"?>
<xdr:wsDr xmlns:xdr="http://schemas.openxmlformats.org/drawingml/2006/spreadsheetDrawing" xmlns:a="http://schemas.openxmlformats.org/drawingml/2006/main">
  <xdr:twoCellAnchor editAs="absolute">
    <xdr:from>
      <xdr:col>13</xdr:col>
      <xdr:colOff>0</xdr:colOff>
      <xdr:row>6</xdr:row>
      <xdr:rowOff>0</xdr:rowOff>
    </xdr:from>
    <xdr:to>
      <xdr:col>15</xdr:col>
      <xdr:colOff>531464</xdr:colOff>
      <xdr:row>7</xdr:row>
      <xdr:rowOff>211961</xdr:rowOff>
    </xdr:to>
    <xdr:sp macro="" textlink="">
      <xdr:nvSpPr>
        <xdr:cNvPr id="2" name="テキスト ボックス 1">
          <a:hlinkClick xmlns:r="http://schemas.openxmlformats.org/officeDocument/2006/relationships" r:id="rId1"/>
        </xdr:cNvPr>
        <xdr:cNvSpPr txBox="1"/>
      </xdr:nvSpPr>
      <xdr:spPr>
        <a:xfrm>
          <a:off x="8391525" y="1457325"/>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wsDr>
</file>

<file path=xl/drawings/drawing52.xml><?xml version="1.0" encoding="utf-8"?>
<xdr:wsDr xmlns:xdr="http://schemas.openxmlformats.org/drawingml/2006/spreadsheetDrawing" xmlns:a="http://schemas.openxmlformats.org/drawingml/2006/main">
  <xdr:twoCellAnchor editAs="absolute">
    <xdr:from>
      <xdr:col>11</xdr:col>
      <xdr:colOff>0</xdr:colOff>
      <xdr:row>5</xdr:row>
      <xdr:rowOff>0</xdr:rowOff>
    </xdr:from>
    <xdr:to>
      <xdr:col>13</xdr:col>
      <xdr:colOff>531464</xdr:colOff>
      <xdr:row>6</xdr:row>
      <xdr:rowOff>211961</xdr:rowOff>
    </xdr:to>
    <xdr:sp macro="" textlink="">
      <xdr:nvSpPr>
        <xdr:cNvPr id="2" name="テキスト ボックス 1">
          <a:hlinkClick xmlns:r="http://schemas.openxmlformats.org/officeDocument/2006/relationships" r:id="rId1"/>
        </xdr:cNvPr>
        <xdr:cNvSpPr txBox="1"/>
      </xdr:nvSpPr>
      <xdr:spPr>
        <a:xfrm>
          <a:off x="7267575" y="12001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wsDr>
</file>

<file path=xl/drawings/drawing53.xml><?xml version="1.0" encoding="utf-8"?>
<xdr:wsDr xmlns:xdr="http://schemas.openxmlformats.org/drawingml/2006/spreadsheetDrawing" xmlns:a="http://schemas.openxmlformats.org/drawingml/2006/main">
  <xdr:twoCellAnchor editAs="absolute">
    <xdr:from>
      <xdr:col>13</xdr:col>
      <xdr:colOff>0</xdr:colOff>
      <xdr:row>5</xdr:row>
      <xdr:rowOff>0</xdr:rowOff>
    </xdr:from>
    <xdr:to>
      <xdr:col>15</xdr:col>
      <xdr:colOff>531464</xdr:colOff>
      <xdr:row>6</xdr:row>
      <xdr:rowOff>211961</xdr:rowOff>
    </xdr:to>
    <xdr:sp macro="" textlink="">
      <xdr:nvSpPr>
        <xdr:cNvPr id="2" name="テキスト ボックス 1">
          <a:hlinkClick xmlns:r="http://schemas.openxmlformats.org/officeDocument/2006/relationships" r:id="rId1"/>
        </xdr:cNvPr>
        <xdr:cNvSpPr txBox="1"/>
      </xdr:nvSpPr>
      <xdr:spPr>
        <a:xfrm>
          <a:off x="8391525" y="12001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wsDr>
</file>

<file path=xl/drawings/drawing54.xml><?xml version="1.0" encoding="utf-8"?>
<xdr:wsDr xmlns:xdr="http://schemas.openxmlformats.org/drawingml/2006/spreadsheetDrawing" xmlns:a="http://schemas.openxmlformats.org/drawingml/2006/main">
  <xdr:twoCellAnchor editAs="absolute">
    <xdr:from>
      <xdr:col>9</xdr:col>
      <xdr:colOff>0</xdr:colOff>
      <xdr:row>8</xdr:row>
      <xdr:rowOff>0</xdr:rowOff>
    </xdr:from>
    <xdr:to>
      <xdr:col>11</xdr:col>
      <xdr:colOff>539330</xdr:colOff>
      <xdr:row>10</xdr:row>
      <xdr:rowOff>126236</xdr:rowOff>
    </xdr:to>
    <xdr:sp macro="" textlink="">
      <xdr:nvSpPr>
        <xdr:cNvPr id="2" name="テキスト ボックス 1">
          <a:hlinkClick xmlns:r="http://schemas.openxmlformats.org/officeDocument/2006/relationships" r:id="rId1"/>
        </xdr:cNvPr>
        <xdr:cNvSpPr txBox="1"/>
      </xdr:nvSpPr>
      <xdr:spPr>
        <a:xfrm>
          <a:off x="7191375" y="13716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55.xml><?xml version="1.0" encoding="utf-8"?>
<xdr:wsDr xmlns:xdr="http://schemas.openxmlformats.org/drawingml/2006/spreadsheetDrawing" xmlns:a="http://schemas.openxmlformats.org/drawingml/2006/main">
  <xdr:twoCellAnchor editAs="absolute">
    <xdr:from>
      <xdr:col>11</xdr:col>
      <xdr:colOff>0</xdr:colOff>
      <xdr:row>8</xdr:row>
      <xdr:rowOff>0</xdr:rowOff>
    </xdr:from>
    <xdr:to>
      <xdr:col>13</xdr:col>
      <xdr:colOff>539330</xdr:colOff>
      <xdr:row>10</xdr:row>
      <xdr:rowOff>126236</xdr:rowOff>
    </xdr:to>
    <xdr:sp macro="" textlink="">
      <xdr:nvSpPr>
        <xdr:cNvPr id="2" name="テキスト ボックス 1">
          <a:hlinkClick xmlns:r="http://schemas.openxmlformats.org/officeDocument/2006/relationships" r:id="rId1"/>
        </xdr:cNvPr>
        <xdr:cNvSpPr txBox="1"/>
      </xdr:nvSpPr>
      <xdr:spPr>
        <a:xfrm>
          <a:off x="7372350" y="13716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56.xml><?xml version="1.0" encoding="utf-8"?>
<xdr:wsDr xmlns:xdr="http://schemas.openxmlformats.org/drawingml/2006/spreadsheetDrawing" xmlns:a="http://schemas.openxmlformats.org/drawingml/2006/main">
  <xdr:twoCellAnchor editAs="absolute">
    <xdr:from>
      <xdr:col>7</xdr:col>
      <xdr:colOff>0</xdr:colOff>
      <xdr:row>6</xdr:row>
      <xdr:rowOff>0</xdr:rowOff>
    </xdr:from>
    <xdr:to>
      <xdr:col>8</xdr:col>
      <xdr:colOff>285881</xdr:colOff>
      <xdr:row>8</xdr:row>
      <xdr:rowOff>126236</xdr:rowOff>
    </xdr:to>
    <xdr:sp macro="" textlink="">
      <xdr:nvSpPr>
        <xdr:cNvPr id="2" name="テキスト ボックス 1">
          <a:hlinkClick xmlns:r="http://schemas.openxmlformats.org/officeDocument/2006/relationships" r:id="rId1"/>
        </xdr:cNvPr>
        <xdr:cNvSpPr txBox="1"/>
      </xdr:nvSpPr>
      <xdr:spPr>
        <a:xfrm>
          <a:off x="3838575" y="10287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57.xml><?xml version="1.0" encoding="utf-8"?>
<xdr:wsDr xmlns:xdr="http://schemas.openxmlformats.org/drawingml/2006/spreadsheetDrawing" xmlns:a="http://schemas.openxmlformats.org/drawingml/2006/main">
  <xdr:twoCellAnchor>
    <xdr:from>
      <xdr:col>1</xdr:col>
      <xdr:colOff>190500</xdr:colOff>
      <xdr:row>10</xdr:row>
      <xdr:rowOff>114300</xdr:rowOff>
    </xdr:from>
    <xdr:to>
      <xdr:col>1</xdr:col>
      <xdr:colOff>266700</xdr:colOff>
      <xdr:row>16</xdr:row>
      <xdr:rowOff>95250</xdr:rowOff>
    </xdr:to>
    <xdr:sp macro="" textlink="">
      <xdr:nvSpPr>
        <xdr:cNvPr id="25993" name="AutoShape 1"/>
        <xdr:cNvSpPr>
          <a:spLocks/>
        </xdr:cNvSpPr>
      </xdr:nvSpPr>
      <xdr:spPr bwMode="auto">
        <a:xfrm>
          <a:off x="409575" y="2971800"/>
          <a:ext cx="76200" cy="1228725"/>
        </a:xfrm>
        <a:prstGeom prst="leftBracket">
          <a:avLst>
            <a:gd name="adj" fmla="val 1635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809625</xdr:colOff>
      <xdr:row>10</xdr:row>
      <xdr:rowOff>123825</xdr:rowOff>
    </xdr:from>
    <xdr:to>
      <xdr:col>5</xdr:col>
      <xdr:colOff>57150</xdr:colOff>
      <xdr:row>16</xdr:row>
      <xdr:rowOff>114300</xdr:rowOff>
    </xdr:to>
    <xdr:sp macro="" textlink="">
      <xdr:nvSpPr>
        <xdr:cNvPr id="25994" name="AutoShape 2"/>
        <xdr:cNvSpPr>
          <a:spLocks/>
        </xdr:cNvSpPr>
      </xdr:nvSpPr>
      <xdr:spPr bwMode="auto">
        <a:xfrm>
          <a:off x="2933700" y="2981325"/>
          <a:ext cx="95250" cy="1238250"/>
        </a:xfrm>
        <a:prstGeom prst="rightBracket">
          <a:avLst>
            <a:gd name="adj" fmla="val 78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4</xdr:col>
      <xdr:colOff>0</xdr:colOff>
      <xdr:row>4</xdr:row>
      <xdr:rowOff>0</xdr:rowOff>
    </xdr:from>
    <xdr:to>
      <xdr:col>6</xdr:col>
      <xdr:colOff>373516</xdr:colOff>
      <xdr:row>5</xdr:row>
      <xdr:rowOff>128164</xdr:rowOff>
    </xdr:to>
    <xdr:sp macro="" textlink="">
      <xdr:nvSpPr>
        <xdr:cNvPr id="4" name="テキスト ボックス 3">
          <a:hlinkClick xmlns:r="http://schemas.openxmlformats.org/officeDocument/2006/relationships" r:id="rId1"/>
        </xdr:cNvPr>
        <xdr:cNvSpPr txBox="1"/>
      </xdr:nvSpPr>
      <xdr:spPr>
        <a:xfrm>
          <a:off x="2124075" y="981075"/>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wsDr>
</file>

<file path=xl/drawings/drawing58.xml><?xml version="1.0" encoding="utf-8"?>
<xdr:wsDr xmlns:xdr="http://schemas.openxmlformats.org/drawingml/2006/spreadsheetDrawing" xmlns:a="http://schemas.openxmlformats.org/drawingml/2006/main">
  <xdr:twoCellAnchor editAs="absolute">
    <xdr:from>
      <xdr:col>10</xdr:col>
      <xdr:colOff>0</xdr:colOff>
      <xdr:row>4</xdr:row>
      <xdr:rowOff>0</xdr:rowOff>
    </xdr:from>
    <xdr:to>
      <xdr:col>12</xdr:col>
      <xdr:colOff>539330</xdr:colOff>
      <xdr:row>5</xdr:row>
      <xdr:rowOff>192911</xdr:rowOff>
    </xdr:to>
    <xdr:sp macro="" textlink="">
      <xdr:nvSpPr>
        <xdr:cNvPr id="2" name="テキスト ボックス 1">
          <a:hlinkClick xmlns:r="http://schemas.openxmlformats.org/officeDocument/2006/relationships" r:id="rId1"/>
        </xdr:cNvPr>
        <xdr:cNvSpPr txBox="1"/>
      </xdr:nvSpPr>
      <xdr:spPr>
        <a:xfrm>
          <a:off x="6924675" y="6858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wsDr>
</file>

<file path=xl/drawings/drawing59.xml><?xml version="1.0" encoding="utf-8"?>
<xdr:wsDr xmlns:xdr="http://schemas.openxmlformats.org/drawingml/2006/spreadsheetDrawing" xmlns:a="http://schemas.openxmlformats.org/drawingml/2006/main">
  <xdr:twoCellAnchor editAs="absolute">
    <xdr:from>
      <xdr:col>8</xdr:col>
      <xdr:colOff>0</xdr:colOff>
      <xdr:row>4</xdr:row>
      <xdr:rowOff>0</xdr:rowOff>
    </xdr:from>
    <xdr:to>
      <xdr:col>10</xdr:col>
      <xdr:colOff>539330</xdr:colOff>
      <xdr:row>6</xdr:row>
      <xdr:rowOff>126236</xdr:rowOff>
    </xdr:to>
    <xdr:sp macro="" textlink="">
      <xdr:nvSpPr>
        <xdr:cNvPr id="2" name="テキスト ボックス 1">
          <a:hlinkClick xmlns:r="http://schemas.openxmlformats.org/officeDocument/2006/relationships" r:id="rId1"/>
        </xdr:cNvPr>
        <xdr:cNvSpPr txBox="1"/>
      </xdr:nvSpPr>
      <xdr:spPr>
        <a:xfrm>
          <a:off x="6505575" y="9906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4</xdr:col>
      <xdr:colOff>226747</xdr:colOff>
      <xdr:row>3</xdr:row>
      <xdr:rowOff>221486</xdr:rowOff>
    </xdr:to>
    <xdr:sp macro="" textlink="">
      <xdr:nvSpPr>
        <xdr:cNvPr id="2" name="テキスト ボックス 1">
          <a:hlinkClick xmlns:r="http://schemas.openxmlformats.org/officeDocument/2006/relationships" r:id="rId1"/>
        </xdr:cNvPr>
        <xdr:cNvSpPr txBox="1"/>
      </xdr:nvSpPr>
      <xdr:spPr>
        <a:xfrm>
          <a:off x="0" y="4953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lnSpc>
              <a:spcPts val="1300"/>
            </a:lnSpc>
          </a:pPr>
          <a:r>
            <a:rPr kumimoji="1" lang="ja-JP" altLang="en-US" sz="1100"/>
            <a:t>リンク</a:t>
          </a:r>
        </a:p>
      </xdr:txBody>
    </xdr:sp>
    <xdr:clientData fPrintsWithSheet="0"/>
  </xdr:twoCellAnchor>
</xdr:wsDr>
</file>

<file path=xl/drawings/drawing60.xml><?xml version="1.0" encoding="utf-8"?>
<xdr:wsDr xmlns:xdr="http://schemas.openxmlformats.org/drawingml/2006/spreadsheetDrawing" xmlns:a="http://schemas.openxmlformats.org/drawingml/2006/main">
  <xdr:twoCellAnchor editAs="absolute">
    <xdr:from>
      <xdr:col>8</xdr:col>
      <xdr:colOff>0</xdr:colOff>
      <xdr:row>3</xdr:row>
      <xdr:rowOff>0</xdr:rowOff>
    </xdr:from>
    <xdr:to>
      <xdr:col>8</xdr:col>
      <xdr:colOff>1907002</xdr:colOff>
      <xdr:row>3</xdr:row>
      <xdr:rowOff>469136</xdr:rowOff>
    </xdr:to>
    <xdr:sp macro="" textlink="">
      <xdr:nvSpPr>
        <xdr:cNvPr id="2" name="テキスト ボックス 1">
          <a:hlinkClick xmlns:r="http://schemas.openxmlformats.org/officeDocument/2006/relationships" r:id="rId1"/>
        </xdr:cNvPr>
        <xdr:cNvSpPr txBox="1"/>
      </xdr:nvSpPr>
      <xdr:spPr>
        <a:xfrm>
          <a:off x="6934200" y="695325"/>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61.xml><?xml version="1.0" encoding="utf-8"?>
<xdr:wsDr xmlns:xdr="http://schemas.openxmlformats.org/drawingml/2006/spreadsheetDrawing" xmlns:a="http://schemas.openxmlformats.org/drawingml/2006/main">
  <xdr:twoCellAnchor editAs="absolute">
    <xdr:from>
      <xdr:col>9</xdr:col>
      <xdr:colOff>0</xdr:colOff>
      <xdr:row>5</xdr:row>
      <xdr:rowOff>0</xdr:rowOff>
    </xdr:from>
    <xdr:to>
      <xdr:col>11</xdr:col>
      <xdr:colOff>539330</xdr:colOff>
      <xdr:row>5</xdr:row>
      <xdr:rowOff>469136</xdr:rowOff>
    </xdr:to>
    <xdr:sp macro="" textlink="">
      <xdr:nvSpPr>
        <xdr:cNvPr id="2" name="テキスト ボックス 1">
          <a:hlinkClick xmlns:r="http://schemas.openxmlformats.org/officeDocument/2006/relationships" r:id="rId1"/>
        </xdr:cNvPr>
        <xdr:cNvSpPr txBox="1"/>
      </xdr:nvSpPr>
      <xdr:spPr>
        <a:xfrm>
          <a:off x="7000875" y="8572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62.xml><?xml version="1.0" encoding="utf-8"?>
<xdr:wsDr xmlns:xdr="http://schemas.openxmlformats.org/drawingml/2006/spreadsheetDrawing" xmlns:a="http://schemas.openxmlformats.org/drawingml/2006/main">
  <xdr:twoCellAnchor editAs="oneCell">
    <xdr:from>
      <xdr:col>9</xdr:col>
      <xdr:colOff>504825</xdr:colOff>
      <xdr:row>11</xdr:row>
      <xdr:rowOff>66675</xdr:rowOff>
    </xdr:from>
    <xdr:to>
      <xdr:col>17</xdr:col>
      <xdr:colOff>133350</xdr:colOff>
      <xdr:row>41</xdr:row>
      <xdr:rowOff>0</xdr:rowOff>
    </xdr:to>
    <xdr:pic>
      <xdr:nvPicPr>
        <xdr:cNvPr id="10219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2286000"/>
          <a:ext cx="5114925" cy="708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9</xdr:col>
      <xdr:colOff>66675</xdr:colOff>
      <xdr:row>44</xdr:row>
      <xdr:rowOff>19050</xdr:rowOff>
    </xdr:from>
    <xdr:to>
      <xdr:col>15</xdr:col>
      <xdr:colOff>276225</xdr:colOff>
      <xdr:row>52</xdr:row>
      <xdr:rowOff>133350</xdr:rowOff>
    </xdr:to>
    <xdr:grpSp>
      <xdr:nvGrpSpPr>
        <xdr:cNvPr id="102195" name="グループ化 4"/>
        <xdr:cNvGrpSpPr>
          <a:grpSpLocks/>
        </xdr:cNvGrpSpPr>
      </xdr:nvGrpSpPr>
      <xdr:grpSpPr bwMode="auto">
        <a:xfrm>
          <a:off x="6452235" y="9772650"/>
          <a:ext cx="3867150" cy="1455420"/>
          <a:chOff x="1096496" y="27034752"/>
          <a:chExt cx="4319867" cy="1484219"/>
        </a:xfrm>
      </xdr:grpSpPr>
      <xdr:sp macro="" textlink="">
        <xdr:nvSpPr>
          <xdr:cNvPr id="6" name="テキスト ボックス 5"/>
          <xdr:cNvSpPr txBox="1"/>
        </xdr:nvSpPr>
        <xdr:spPr bwMode="auto">
          <a:xfrm>
            <a:off x="1096496" y="27034752"/>
            <a:ext cx="4319867" cy="14842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100"/>
              <a:t>￥￥ルート　　 　　 ￥完成図　　　　</a:t>
            </a:r>
            <a:r>
              <a:rPr kumimoji="1" lang="ja-JP" altLang="en-US" sz="1100" baseline="0"/>
              <a:t> </a:t>
            </a:r>
            <a:r>
              <a:rPr kumimoji="1" lang="ja-JP" altLang="en-US" sz="1100"/>
              <a:t>￥ＣＡＤ（オリジナル）</a:t>
            </a:r>
            <a:endParaRPr kumimoji="1" lang="en-US" altLang="ja-JP" sz="1100"/>
          </a:p>
          <a:p>
            <a:pPr>
              <a:lnSpc>
                <a:spcPts val="1100"/>
              </a:lnSpc>
            </a:pPr>
            <a:r>
              <a:rPr kumimoji="1" lang="ja-JP" altLang="en-US" sz="1100"/>
              <a:t>　　　　　　　　　　　　　　　　　</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￥ＣＡＤ（</a:t>
            </a:r>
            <a:r>
              <a:rPr kumimoji="1" lang="ja-JP" altLang="en-US" sz="1100">
                <a:solidFill>
                  <a:schemeClr val="dk1"/>
                </a:solidFill>
                <a:effectLst/>
                <a:latin typeface="+mn-lt"/>
                <a:ea typeface="+mn-ea"/>
                <a:cs typeface="+mn-cs"/>
              </a:rPr>
              <a:t>ＪＷＣ</a:t>
            </a:r>
            <a:r>
              <a:rPr kumimoji="1" lang="ja-JP" altLang="ja-JP" sz="1100">
                <a:solidFill>
                  <a:schemeClr val="dk1"/>
                </a:solidFill>
                <a:effectLst/>
                <a:latin typeface="+mn-lt"/>
                <a:ea typeface="+mn-ea"/>
                <a:cs typeface="+mn-cs"/>
              </a:rPr>
              <a:t>）</a:t>
            </a:r>
            <a:endParaRPr lang="ja-JP" altLang="ja-JP">
              <a:effectLst/>
            </a:endParaRPr>
          </a:p>
          <a:p>
            <a:pPr>
              <a:lnSpc>
                <a:spcPts val="1100"/>
              </a:lnSpc>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ＰＤＦ</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印刷イメージ</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endParaRPr lang="ja-JP" altLang="ja-JP">
              <a:effectLst/>
            </a:endParaRPr>
          </a:p>
          <a:p>
            <a:pPr>
              <a:lnSpc>
                <a:spcPts val="1100"/>
              </a:lnSpc>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工事写真 　　</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工事写真画像そのまま</a:t>
            </a:r>
            <a:endParaRPr lang="ja-JP" altLang="ja-JP">
              <a:effectLst/>
            </a:endParaRPr>
          </a:p>
          <a:p>
            <a:pPr>
              <a:lnSpc>
                <a:spcPts val="1100"/>
              </a:lnSpc>
            </a:pPr>
            <a:r>
              <a:rPr kumimoji="1" lang="ja-JP" altLang="en-US" sz="110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工事写真帳</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Excel</a:t>
            </a:r>
            <a:r>
              <a:rPr kumimoji="1" lang="ja-JP" altLang="en-US" sz="1100">
                <a:solidFill>
                  <a:schemeClr val="dk1"/>
                </a:solidFill>
                <a:effectLst/>
                <a:latin typeface="+mn-lt"/>
                <a:ea typeface="+mn-ea"/>
                <a:cs typeface="+mn-cs"/>
              </a:rPr>
              <a:t>でも可</a:t>
            </a:r>
            <a:r>
              <a:rPr kumimoji="1" lang="ja-JP" altLang="ja-JP" sz="1100">
                <a:solidFill>
                  <a:schemeClr val="dk1"/>
                </a:solidFill>
                <a:effectLst/>
                <a:latin typeface="+mn-lt"/>
                <a:ea typeface="+mn-ea"/>
                <a:cs typeface="+mn-cs"/>
              </a:rPr>
              <a:t>）</a:t>
            </a:r>
            <a:endParaRPr lang="ja-JP" altLang="ja-JP">
              <a:effectLst/>
            </a:endParaRPr>
          </a:p>
          <a:p>
            <a:pPr>
              <a:lnSpc>
                <a:spcPts val="1100"/>
              </a:lnSpc>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施工図</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￥ＣＡＤ（オリジナル）</a:t>
            </a:r>
            <a:endParaRPr lang="ja-JP" altLang="ja-JP">
              <a:effectLst/>
            </a:endParaRPr>
          </a:p>
          <a:p>
            <a:pPr>
              <a:lnSpc>
                <a:spcPts val="1100"/>
              </a:lnSpc>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ＰＤＦ</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印刷イメージ</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a:lnSpc>
                <a:spcPts val="1100"/>
              </a:lnSpc>
            </a:pPr>
            <a:r>
              <a:rPr kumimoji="1" lang="ja-JP" altLang="en-US" sz="1100">
                <a:solidFill>
                  <a:schemeClr val="dk1"/>
                </a:solidFill>
                <a:effectLst/>
                <a:latin typeface="+mn-lt"/>
                <a:ea typeface="+mn-ea"/>
                <a:cs typeface="+mn-cs"/>
              </a:rPr>
              <a:t>　　　　　　　　　　　￥その他￥　　　　試験成績など</a:t>
            </a:r>
            <a:endParaRPr lang="ja-JP" altLang="ja-JP">
              <a:effectLst/>
            </a:endParaRPr>
          </a:p>
          <a:p>
            <a:endParaRPr lang="ja-JP" altLang="ja-JP">
              <a:effectLst/>
            </a:endParaRPr>
          </a:p>
          <a:p>
            <a:endParaRPr lang="ja-JP" altLang="ja-JP">
              <a:effectLst/>
            </a:endParaRPr>
          </a:p>
          <a:p>
            <a:endParaRPr lang="ja-JP" altLang="ja-JP">
              <a:effectLst/>
            </a:endParaRPr>
          </a:p>
          <a:p>
            <a:endParaRPr lang="ja-JP" altLang="ja-JP">
              <a:effectLst/>
            </a:endParaRPr>
          </a:p>
          <a:p>
            <a:endParaRPr kumimoji="1" lang="ja-JP" altLang="en-US" sz="1100"/>
          </a:p>
        </xdr:txBody>
      </xdr:sp>
      <xdr:cxnSp macro="">
        <xdr:nvCxnSpPr>
          <xdr:cNvPr id="7" name="直線コネクタ 6"/>
          <xdr:cNvCxnSpPr/>
        </xdr:nvCxnSpPr>
        <xdr:spPr bwMode="auto">
          <a:xfrm>
            <a:off x="1876736" y="27139408"/>
            <a:ext cx="313999"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xdr:cNvCxnSpPr/>
        </xdr:nvCxnSpPr>
        <xdr:spPr bwMode="auto">
          <a:xfrm flipH="1">
            <a:off x="2028978" y="27139408"/>
            <a:ext cx="0" cy="1160735"/>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bwMode="auto">
          <a:xfrm>
            <a:off x="2038493" y="27719776"/>
            <a:ext cx="171272"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xdr:cNvCxnSpPr/>
        </xdr:nvCxnSpPr>
        <xdr:spPr bwMode="auto">
          <a:xfrm>
            <a:off x="2019463" y="28014717"/>
            <a:ext cx="180787"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bwMode="auto">
          <a:xfrm>
            <a:off x="2019463" y="28300144"/>
            <a:ext cx="171272" cy="0"/>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102203" name="グループ化 16"/>
          <xdr:cNvGrpSpPr>
            <a:grpSpLocks/>
          </xdr:cNvGrpSpPr>
        </xdr:nvGrpSpPr>
        <xdr:grpSpPr bwMode="auto">
          <a:xfrm>
            <a:off x="2874521" y="27135679"/>
            <a:ext cx="315085" cy="296015"/>
            <a:chOff x="4198620" y="27351990"/>
            <a:chExt cx="315821" cy="370680"/>
          </a:xfrm>
        </xdr:grpSpPr>
        <xdr:cxnSp macro="">
          <xdr:nvCxnSpPr>
            <xdr:cNvPr id="22" name="直線コネクタ 21"/>
            <xdr:cNvCxnSpPr/>
          </xdr:nvCxnSpPr>
          <xdr:spPr>
            <a:xfrm flipH="1">
              <a:off x="4352524" y="27356661"/>
              <a:ext cx="9537" cy="369335"/>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xdr:cNvCxnSpPr/>
          </xdr:nvCxnSpPr>
          <xdr:spPr>
            <a:xfrm>
              <a:off x="4199927" y="27356661"/>
              <a:ext cx="314733"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xdr:cNvCxnSpPr/>
          </xdr:nvCxnSpPr>
          <xdr:spPr>
            <a:xfrm>
              <a:off x="4342987" y="27725996"/>
              <a:ext cx="16213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xdr:cNvCxnSpPr/>
          </xdr:nvCxnSpPr>
          <xdr:spPr>
            <a:xfrm>
              <a:off x="4352524" y="27547285"/>
              <a:ext cx="162135" cy="0"/>
            </a:xfrm>
            <a:prstGeom prst="line">
              <a:avLst/>
            </a:prstGeom>
          </xdr:spPr>
          <xdr:style>
            <a:lnRef idx="1">
              <a:schemeClr val="accent1"/>
            </a:lnRef>
            <a:fillRef idx="0">
              <a:schemeClr val="accent1"/>
            </a:fillRef>
            <a:effectRef idx="0">
              <a:schemeClr val="accent1"/>
            </a:effectRef>
            <a:fontRef idx="minor">
              <a:schemeClr val="tx1"/>
            </a:fontRef>
          </xdr:style>
        </xdr:cxnSp>
      </xdr:grpSp>
      <xdr:grpSp>
        <xdr:nvGrpSpPr>
          <xdr:cNvPr id="102204" name="グループ化 34"/>
          <xdr:cNvGrpSpPr>
            <a:grpSpLocks/>
          </xdr:cNvGrpSpPr>
        </xdr:nvGrpSpPr>
        <xdr:grpSpPr bwMode="auto">
          <a:xfrm>
            <a:off x="2905045" y="27696873"/>
            <a:ext cx="320307" cy="162979"/>
            <a:chOff x="4198620" y="27351990"/>
            <a:chExt cx="321035" cy="203040"/>
          </a:xfrm>
        </xdr:grpSpPr>
        <xdr:cxnSp macro="">
          <xdr:nvCxnSpPr>
            <xdr:cNvPr id="19" name="直線コネクタ 18"/>
            <xdr:cNvCxnSpPr/>
          </xdr:nvCxnSpPr>
          <xdr:spPr>
            <a:xfrm flipH="1">
              <a:off x="4360068" y="27356817"/>
              <a:ext cx="0" cy="189645"/>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xdr:cNvCxnSpPr/>
          </xdr:nvCxnSpPr>
          <xdr:spPr>
            <a:xfrm>
              <a:off x="4197943" y="27356817"/>
              <a:ext cx="314713"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xdr:cNvCxnSpPr/>
          </xdr:nvCxnSpPr>
          <xdr:spPr>
            <a:xfrm>
              <a:off x="4360068" y="27558315"/>
              <a:ext cx="162125" cy="0"/>
            </a:xfrm>
            <a:prstGeom prst="line">
              <a:avLst/>
            </a:prstGeom>
          </xdr:spPr>
          <xdr:style>
            <a:lnRef idx="1">
              <a:schemeClr val="accent1"/>
            </a:lnRef>
            <a:fillRef idx="0">
              <a:schemeClr val="accent1"/>
            </a:fillRef>
            <a:effectRef idx="0">
              <a:schemeClr val="accent1"/>
            </a:effectRef>
            <a:fontRef idx="minor">
              <a:schemeClr val="tx1"/>
            </a:fontRef>
          </xdr:style>
        </xdr:cxnSp>
      </xdr:grpSp>
      <xdr:grpSp>
        <xdr:nvGrpSpPr>
          <xdr:cNvPr id="102205" name="グループ化 39"/>
          <xdr:cNvGrpSpPr>
            <a:grpSpLocks/>
          </xdr:cNvGrpSpPr>
        </xdr:nvGrpSpPr>
        <xdr:grpSpPr bwMode="auto">
          <a:xfrm>
            <a:off x="2893599" y="28005759"/>
            <a:ext cx="316491" cy="162979"/>
            <a:chOff x="4202430" y="27351990"/>
            <a:chExt cx="317225" cy="203040"/>
          </a:xfrm>
        </xdr:grpSpPr>
        <xdr:cxnSp macro="">
          <xdr:nvCxnSpPr>
            <xdr:cNvPr id="16" name="直線コネクタ 15"/>
            <xdr:cNvCxnSpPr/>
          </xdr:nvCxnSpPr>
          <xdr:spPr>
            <a:xfrm flipH="1">
              <a:off x="4356284" y="27351297"/>
              <a:ext cx="0" cy="189645"/>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xdr:cNvCxnSpPr/>
          </xdr:nvCxnSpPr>
          <xdr:spPr>
            <a:xfrm>
              <a:off x="4203689" y="27351297"/>
              <a:ext cx="314728"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xdr:cNvCxnSpPr/>
          </xdr:nvCxnSpPr>
          <xdr:spPr>
            <a:xfrm>
              <a:off x="4356284" y="27552795"/>
              <a:ext cx="162133" cy="0"/>
            </a:xfrm>
            <a:prstGeom prst="line">
              <a:avLst/>
            </a:prstGeom>
          </xdr:spPr>
          <xdr:style>
            <a:lnRef idx="1">
              <a:schemeClr val="accent1"/>
            </a:lnRef>
            <a:fillRef idx="0">
              <a:schemeClr val="accent1"/>
            </a:fillRef>
            <a:effectRef idx="0">
              <a:schemeClr val="accent1"/>
            </a:effectRef>
            <a:fontRef idx="minor">
              <a:schemeClr val="tx1"/>
            </a:fontRef>
          </xdr:style>
        </xdr:cxnSp>
      </xdr:grpSp>
      <xdr:cxnSp macro="">
        <xdr:nvCxnSpPr>
          <xdr:cNvPr id="15" name="直線コネクタ 14"/>
          <xdr:cNvCxnSpPr/>
        </xdr:nvCxnSpPr>
        <xdr:spPr bwMode="auto">
          <a:xfrm>
            <a:off x="2913885" y="28300144"/>
            <a:ext cx="285454"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6</xdr:col>
      <xdr:colOff>0</xdr:colOff>
      <xdr:row>17</xdr:row>
      <xdr:rowOff>0</xdr:rowOff>
    </xdr:from>
    <xdr:to>
      <xdr:col>7</xdr:col>
      <xdr:colOff>539330</xdr:colOff>
      <xdr:row>19</xdr:row>
      <xdr:rowOff>126236</xdr:rowOff>
    </xdr:to>
    <xdr:sp macro="" textlink="">
      <xdr:nvSpPr>
        <xdr:cNvPr id="26" name="テキスト ボックス 25">
          <a:hlinkClick xmlns:r="http://schemas.openxmlformats.org/officeDocument/2006/relationships" r:id="rId2"/>
        </xdr:cNvPr>
        <xdr:cNvSpPr txBox="1"/>
      </xdr:nvSpPr>
      <xdr:spPr>
        <a:xfrm>
          <a:off x="4000500" y="320040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63.xml><?xml version="1.0" encoding="utf-8"?>
<xdr:wsDr xmlns:xdr="http://schemas.openxmlformats.org/drawingml/2006/spreadsheetDrawing" xmlns:a="http://schemas.openxmlformats.org/drawingml/2006/main">
  <xdr:twoCellAnchor editAs="oneCell">
    <xdr:from>
      <xdr:col>5</xdr:col>
      <xdr:colOff>49530</xdr:colOff>
      <xdr:row>11</xdr:row>
      <xdr:rowOff>38100</xdr:rowOff>
    </xdr:from>
    <xdr:to>
      <xdr:col>7</xdr:col>
      <xdr:colOff>1026882</xdr:colOff>
      <xdr:row>15</xdr:row>
      <xdr:rowOff>219075</xdr:rowOff>
    </xdr:to>
    <xdr:sp macro="" textlink="">
      <xdr:nvSpPr>
        <xdr:cNvPr id="2" name="テキスト ボックス 1"/>
        <xdr:cNvSpPr txBox="1"/>
      </xdr:nvSpPr>
      <xdr:spPr>
        <a:xfrm>
          <a:off x="3314700" y="3733800"/>
          <a:ext cx="2343149" cy="120967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t>メモ：（このメモは印刷されません）</a:t>
          </a:r>
          <a:endParaRPr kumimoji="1" lang="en-US" altLang="ja-JP" sz="1100"/>
        </a:p>
        <a:p>
          <a:pPr>
            <a:lnSpc>
              <a:spcPts val="1200"/>
            </a:lnSpc>
          </a:pPr>
          <a:r>
            <a:rPr kumimoji="1" lang="ja-JP" altLang="en-US" sz="1100"/>
            <a:t>契約変更があった場合は、</a:t>
          </a:r>
          <a:endParaRPr kumimoji="1" lang="en-US" altLang="ja-JP" sz="1100"/>
        </a:p>
        <a:p>
          <a:pPr>
            <a:lnSpc>
              <a:spcPts val="1300"/>
            </a:lnSpc>
          </a:pPr>
          <a:r>
            <a:rPr kumimoji="1" lang="ja-JP" altLang="en-US" sz="1100"/>
            <a:t>その日付も追記が必要。</a:t>
          </a:r>
          <a:endParaRPr kumimoji="1" lang="en-US" altLang="ja-JP" sz="1100"/>
        </a:p>
        <a:p>
          <a:pPr>
            <a:lnSpc>
              <a:spcPts val="1200"/>
            </a:lnSpc>
          </a:pPr>
          <a:r>
            <a:rPr kumimoji="1" lang="ja-JP" altLang="en-US" sz="1100"/>
            <a:t>その際は、１６，１７行目を表示させて下さい。ここは手入力です。</a:t>
          </a:r>
          <a:endParaRPr kumimoji="1" lang="en-US" altLang="ja-JP" sz="1100"/>
        </a:p>
        <a:p>
          <a:pPr>
            <a:lnSpc>
              <a:spcPts val="1200"/>
            </a:lnSpc>
          </a:pPr>
          <a:endParaRPr kumimoji="1" lang="ja-JP" altLang="en-US" sz="1100"/>
        </a:p>
      </xdr:txBody>
    </xdr:sp>
    <xdr:clientData fPrintsWithSheet="0"/>
  </xdr:twoCellAnchor>
  <xdr:twoCellAnchor editAs="absolute">
    <xdr:from>
      <xdr:col>7</xdr:col>
      <xdr:colOff>0</xdr:colOff>
      <xdr:row>0</xdr:row>
      <xdr:rowOff>0</xdr:rowOff>
    </xdr:from>
    <xdr:to>
      <xdr:col>8</xdr:col>
      <xdr:colOff>342963</xdr:colOff>
      <xdr:row>0</xdr:row>
      <xdr:rowOff>469136</xdr:rowOff>
    </xdr:to>
    <xdr:sp macro="" textlink="">
      <xdr:nvSpPr>
        <xdr:cNvPr id="3" name="テキスト ボックス 2">
          <a:hlinkClick xmlns:r="http://schemas.openxmlformats.org/officeDocument/2006/relationships" r:id="rId1"/>
        </xdr:cNvPr>
        <xdr:cNvSpPr txBox="1"/>
      </xdr:nvSpPr>
      <xdr:spPr>
        <a:xfrm>
          <a:off x="4629150" y="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64.xml><?xml version="1.0" encoding="utf-8"?>
<xdr:wsDr xmlns:xdr="http://schemas.openxmlformats.org/drawingml/2006/spreadsheetDrawing" xmlns:a="http://schemas.openxmlformats.org/drawingml/2006/main">
  <xdr:twoCellAnchor editAs="oneCell">
    <xdr:from>
      <xdr:col>7</xdr:col>
      <xdr:colOff>167640</xdr:colOff>
      <xdr:row>24</xdr:row>
      <xdr:rowOff>152400</xdr:rowOff>
    </xdr:from>
    <xdr:to>
      <xdr:col>10</xdr:col>
      <xdr:colOff>6981</xdr:colOff>
      <xdr:row>32</xdr:row>
      <xdr:rowOff>161925</xdr:rowOff>
    </xdr:to>
    <xdr:sp macro="" textlink="">
      <xdr:nvSpPr>
        <xdr:cNvPr id="2" name="テキスト ボックス 1"/>
        <xdr:cNvSpPr txBox="1"/>
      </xdr:nvSpPr>
      <xdr:spPr>
        <a:xfrm>
          <a:off x="4581525" y="7467600"/>
          <a:ext cx="2343149" cy="120967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メモ：（このメモは印刷されません）</a:t>
          </a:r>
          <a:endParaRPr kumimoji="1" lang="en-US" altLang="ja-JP" sz="1100"/>
        </a:p>
        <a:p>
          <a:pPr>
            <a:lnSpc>
              <a:spcPts val="1200"/>
            </a:lnSpc>
          </a:pPr>
          <a:r>
            <a:rPr kumimoji="1" lang="ja-JP" altLang="en-US" sz="1100"/>
            <a:t>契約変更があった場合は、検査調書同様その日付も追記。</a:t>
          </a:r>
          <a:endParaRPr kumimoji="1" lang="en-US" altLang="ja-JP" sz="1100"/>
        </a:p>
        <a:p>
          <a:pPr>
            <a:lnSpc>
              <a:spcPts val="1300"/>
            </a:lnSpc>
          </a:pPr>
          <a:r>
            <a:rPr kumimoji="1" lang="ja-JP" altLang="en-US" sz="1100"/>
            <a:t>その際は、２６，２７行目を表示させて下さい。ここは検査調書からのリンクです。</a:t>
          </a:r>
          <a:endParaRPr kumimoji="1" lang="en-US" altLang="ja-JP" sz="1100"/>
        </a:p>
        <a:p>
          <a:endParaRPr kumimoji="1" lang="ja-JP" altLang="en-US" sz="1100"/>
        </a:p>
      </xdr:txBody>
    </xdr:sp>
    <xdr:clientData fPrintsWithSheet="0"/>
  </xdr:twoCellAnchor>
  <xdr:twoCellAnchor editAs="absolute">
    <xdr:from>
      <xdr:col>10</xdr:col>
      <xdr:colOff>142875</xdr:colOff>
      <xdr:row>4</xdr:row>
      <xdr:rowOff>95250</xdr:rowOff>
    </xdr:from>
    <xdr:to>
      <xdr:col>12</xdr:col>
      <xdr:colOff>678716</xdr:colOff>
      <xdr:row>4</xdr:row>
      <xdr:rowOff>564386</xdr:rowOff>
    </xdr:to>
    <xdr:sp macro="" textlink="">
      <xdr:nvSpPr>
        <xdr:cNvPr id="3" name="テキスト ボックス 2">
          <a:hlinkClick xmlns:r="http://schemas.openxmlformats.org/officeDocument/2006/relationships" r:id="rId1"/>
        </xdr:cNvPr>
        <xdr:cNvSpPr txBox="1"/>
      </xdr:nvSpPr>
      <xdr:spPr>
        <a:xfrm>
          <a:off x="7067550" y="1438275"/>
          <a:ext cx="1907441"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twoCellAnchor>
    <xdr:from>
      <xdr:col>10</xdr:col>
      <xdr:colOff>142875</xdr:colOff>
      <xdr:row>0</xdr:row>
      <xdr:rowOff>142875</xdr:rowOff>
    </xdr:from>
    <xdr:to>
      <xdr:col>15</xdr:col>
      <xdr:colOff>38100</xdr:colOff>
      <xdr:row>4</xdr:row>
      <xdr:rowOff>38100</xdr:rowOff>
    </xdr:to>
    <xdr:sp macro="" textlink="">
      <xdr:nvSpPr>
        <xdr:cNvPr id="6" name="テキスト ボックス 5"/>
        <xdr:cNvSpPr txBox="1"/>
      </xdr:nvSpPr>
      <xdr:spPr>
        <a:xfrm>
          <a:off x="7067550" y="142875"/>
          <a:ext cx="3324225" cy="1238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180531</a:t>
          </a:r>
          <a:r>
            <a:rPr kumimoji="1" lang="ja-JP" altLang="en-US" sz="1100"/>
            <a:t>メモ</a:t>
          </a:r>
          <a:endParaRPr kumimoji="1" lang="en-US" altLang="ja-JP" sz="1100"/>
        </a:p>
        <a:p>
          <a:r>
            <a:rPr kumimoji="1" lang="ja-JP" altLang="en-US" sz="1100"/>
            <a:t>通知日は完成検査後、契約担当役へ通知の伺いを立てて決裁後、通知となるので、決裁日を考慮して調整下さい。</a:t>
          </a:r>
          <a:endParaRPr kumimoji="1" lang="en-US" altLang="ja-JP" sz="1100"/>
        </a:p>
        <a:p>
          <a:r>
            <a:rPr kumimoji="1" lang="ja-JP" altLang="en-US" sz="1100"/>
            <a:t>通知が遅くなった場合完成検査結果通知日と引き渡し日が前後しないよう留意下さい。</a:t>
          </a:r>
          <a:endParaRPr kumimoji="1" lang="en-US" altLang="ja-JP" sz="1100"/>
        </a:p>
      </xdr:txBody>
    </xdr:sp>
    <xdr:clientData/>
  </xdr:twoCellAnchor>
</xdr:wsDr>
</file>

<file path=xl/drawings/drawing65.xml><?xml version="1.0" encoding="utf-8"?>
<xdr:wsDr xmlns:xdr="http://schemas.openxmlformats.org/drawingml/2006/spreadsheetDrawing" xmlns:a="http://schemas.openxmlformats.org/drawingml/2006/main">
  <xdr:twoCellAnchor editAs="absolute">
    <xdr:from>
      <xdr:col>12</xdr:col>
      <xdr:colOff>649605</xdr:colOff>
      <xdr:row>4</xdr:row>
      <xdr:rowOff>102870</xdr:rowOff>
    </xdr:from>
    <xdr:to>
      <xdr:col>15</xdr:col>
      <xdr:colOff>568226</xdr:colOff>
      <xdr:row>7</xdr:row>
      <xdr:rowOff>84326</xdr:rowOff>
    </xdr:to>
    <xdr:sp macro="" textlink="">
      <xdr:nvSpPr>
        <xdr:cNvPr id="3" name="テキスト ボックス 2">
          <a:hlinkClick xmlns:r="http://schemas.openxmlformats.org/officeDocument/2006/relationships" r:id="rId1"/>
        </xdr:cNvPr>
        <xdr:cNvSpPr txBox="1"/>
      </xdr:nvSpPr>
      <xdr:spPr>
        <a:xfrm>
          <a:off x="6842760" y="1097280"/>
          <a:ext cx="1770281" cy="467231"/>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twoCellAnchor>
    <xdr:from>
      <xdr:col>3</xdr:col>
      <xdr:colOff>371475</xdr:colOff>
      <xdr:row>10</xdr:row>
      <xdr:rowOff>28575</xdr:rowOff>
    </xdr:from>
    <xdr:to>
      <xdr:col>8</xdr:col>
      <xdr:colOff>361950</xdr:colOff>
      <xdr:row>13</xdr:row>
      <xdr:rowOff>238125</xdr:rowOff>
    </xdr:to>
    <xdr:sp macro="" textlink="">
      <xdr:nvSpPr>
        <xdr:cNvPr id="2" name="テキスト ボックス 1"/>
        <xdr:cNvSpPr txBox="1"/>
      </xdr:nvSpPr>
      <xdr:spPr>
        <a:xfrm>
          <a:off x="1428750" y="1895475"/>
          <a:ext cx="3324225" cy="10858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170317</a:t>
          </a:r>
          <a:r>
            <a:rPr kumimoji="1" lang="ja-JP" altLang="en-US" sz="1100"/>
            <a:t>メモ</a:t>
          </a:r>
          <a:endParaRPr kumimoji="1" lang="en-US" altLang="ja-JP" sz="1100"/>
        </a:p>
        <a:p>
          <a:r>
            <a:rPr kumimoji="1" lang="ja-JP" altLang="en-US" sz="1100"/>
            <a:t>この書式は参考です。</a:t>
          </a:r>
          <a:endParaRPr kumimoji="1" lang="en-US" altLang="ja-JP" sz="1100"/>
        </a:p>
        <a:p>
          <a:r>
            <a:rPr kumimoji="1" lang="ja-JP" altLang="en-US" sz="1100"/>
            <a:t>工事請負基準に定めのない事項の協議を行う際に用いる書式として作成していますが、いまのところ実用はしていません。</a:t>
          </a: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76200</xdr:colOff>
      <xdr:row>10</xdr:row>
      <xdr:rowOff>152400</xdr:rowOff>
    </xdr:from>
    <xdr:to>
      <xdr:col>3</xdr:col>
      <xdr:colOff>2085975</xdr:colOff>
      <xdr:row>44</xdr:row>
      <xdr:rowOff>161925</xdr:rowOff>
    </xdr:to>
    <xdr:sp macro="" textlink="">
      <xdr:nvSpPr>
        <xdr:cNvPr id="105032" name="AutoShape 95"/>
        <xdr:cNvSpPr>
          <a:spLocks noChangeArrowheads="1"/>
        </xdr:cNvSpPr>
      </xdr:nvSpPr>
      <xdr:spPr bwMode="auto">
        <a:xfrm>
          <a:off x="76200" y="5181600"/>
          <a:ext cx="7324725" cy="5838825"/>
        </a:xfrm>
        <a:prstGeom prst="roundRect">
          <a:avLst>
            <a:gd name="adj" fmla="val 16667"/>
          </a:avLst>
        </a:prstGeom>
        <a:solidFill>
          <a:srgbClr val="CCFFFF"/>
        </a:solidFill>
        <a:ln w="9525">
          <a:solidFill>
            <a:srgbClr val="000000"/>
          </a:solidFill>
          <a:round/>
          <a:headEnd/>
          <a:tailEnd/>
        </a:ln>
      </xdr:spPr>
    </xdr:sp>
    <xdr:clientData/>
  </xdr:twoCellAnchor>
  <xdr:twoCellAnchor>
    <xdr:from>
      <xdr:col>0</xdr:col>
      <xdr:colOff>200025</xdr:colOff>
      <xdr:row>13</xdr:row>
      <xdr:rowOff>38100</xdr:rowOff>
    </xdr:from>
    <xdr:to>
      <xdr:col>2</xdr:col>
      <xdr:colOff>600075</xdr:colOff>
      <xdr:row>43</xdr:row>
      <xdr:rowOff>38100</xdr:rowOff>
    </xdr:to>
    <xdr:sp macro="" textlink="">
      <xdr:nvSpPr>
        <xdr:cNvPr id="105033" name="AutoShape 99"/>
        <xdr:cNvSpPr>
          <a:spLocks noChangeArrowheads="1"/>
        </xdr:cNvSpPr>
      </xdr:nvSpPr>
      <xdr:spPr bwMode="auto">
        <a:xfrm>
          <a:off x="200025" y="5581650"/>
          <a:ext cx="2857500" cy="5143500"/>
        </a:xfrm>
        <a:prstGeom prst="roundRect">
          <a:avLst>
            <a:gd name="adj" fmla="val 16667"/>
          </a:avLst>
        </a:prstGeom>
        <a:solidFill>
          <a:srgbClr val="CCFFCC"/>
        </a:solidFill>
        <a:ln w="9525">
          <a:solidFill>
            <a:srgbClr val="000000"/>
          </a:solidFill>
          <a:round/>
          <a:headEnd/>
          <a:tailEnd/>
        </a:ln>
      </xdr:spPr>
    </xdr:sp>
    <xdr:clientData/>
  </xdr:twoCellAnchor>
  <xdr:twoCellAnchor>
    <xdr:from>
      <xdr:col>2</xdr:col>
      <xdr:colOff>1981200</xdr:colOff>
      <xdr:row>13</xdr:row>
      <xdr:rowOff>47625</xdr:rowOff>
    </xdr:from>
    <xdr:to>
      <xdr:col>3</xdr:col>
      <xdr:colOff>1981200</xdr:colOff>
      <xdr:row>43</xdr:row>
      <xdr:rowOff>38100</xdr:rowOff>
    </xdr:to>
    <xdr:sp macro="" textlink="">
      <xdr:nvSpPr>
        <xdr:cNvPr id="105034" name="AutoShape 100"/>
        <xdr:cNvSpPr>
          <a:spLocks noChangeArrowheads="1"/>
        </xdr:cNvSpPr>
      </xdr:nvSpPr>
      <xdr:spPr bwMode="auto">
        <a:xfrm>
          <a:off x="4438650" y="5591175"/>
          <a:ext cx="2857500" cy="5133975"/>
        </a:xfrm>
        <a:prstGeom prst="roundRect">
          <a:avLst>
            <a:gd name="adj" fmla="val 16667"/>
          </a:avLst>
        </a:prstGeom>
        <a:solidFill>
          <a:srgbClr val="CCFFCC"/>
        </a:solidFill>
        <a:ln w="9525">
          <a:solidFill>
            <a:srgbClr val="000000"/>
          </a:solidFill>
          <a:round/>
          <a:headEnd/>
          <a:tailEnd/>
        </a:ln>
      </xdr:spPr>
    </xdr:sp>
    <xdr:clientData/>
  </xdr:twoCellAnchor>
  <xdr:twoCellAnchor>
    <xdr:from>
      <xdr:col>1</xdr:col>
      <xdr:colOff>809625</xdr:colOff>
      <xdr:row>14</xdr:row>
      <xdr:rowOff>57150</xdr:rowOff>
    </xdr:from>
    <xdr:to>
      <xdr:col>1</xdr:col>
      <xdr:colOff>809625</xdr:colOff>
      <xdr:row>37</xdr:row>
      <xdr:rowOff>133350</xdr:rowOff>
    </xdr:to>
    <xdr:sp macro="" textlink="">
      <xdr:nvSpPr>
        <xdr:cNvPr id="105035" name="Line 101"/>
        <xdr:cNvSpPr>
          <a:spLocks noChangeShapeType="1"/>
        </xdr:cNvSpPr>
      </xdr:nvSpPr>
      <xdr:spPr bwMode="auto">
        <a:xfrm flipH="1">
          <a:off x="1628775" y="5772150"/>
          <a:ext cx="0" cy="40195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293370</xdr:colOff>
      <xdr:row>33</xdr:row>
      <xdr:rowOff>144780</xdr:rowOff>
    </xdr:from>
    <xdr:to>
      <xdr:col>2</xdr:col>
      <xdr:colOff>430521</xdr:colOff>
      <xdr:row>36</xdr:row>
      <xdr:rowOff>144780</xdr:rowOff>
    </xdr:to>
    <xdr:sp macro="" textlink="">
      <xdr:nvSpPr>
        <xdr:cNvPr id="6" name="Text Box 102"/>
        <xdr:cNvSpPr txBox="1">
          <a:spLocks noChangeArrowheads="1"/>
        </xdr:cNvSpPr>
      </xdr:nvSpPr>
      <xdr:spPr bwMode="auto">
        <a:xfrm>
          <a:off x="295275" y="5800725"/>
          <a:ext cx="1514475" cy="514350"/>
        </a:xfrm>
        <a:prstGeom prst="rect">
          <a:avLst/>
        </a:prstGeom>
        <a:solidFill>
          <a:srgbClr val="FFFF99"/>
        </a:solidFill>
        <a:ln w="9525">
          <a:solidFill>
            <a:srgbClr val="000000"/>
          </a:solidFill>
          <a:miter lim="800000"/>
          <a:headEnd/>
          <a:tailEnd/>
        </a:ln>
      </xdr:spPr>
      <xdr:txBody>
        <a:bodyPr vertOverflow="clip" wrap="square" lIns="36576" tIns="18288" rIns="36576" bIns="18288" anchor="ctr" upright="1"/>
        <a:lstStyle/>
        <a:p>
          <a:pPr algn="ctr" rtl="0">
            <a:lnSpc>
              <a:spcPts val="1300"/>
            </a:lnSpc>
            <a:defRPr sz="1000"/>
          </a:pPr>
          <a:r>
            <a:rPr lang="ja-JP" altLang="en-US" sz="1100" b="1" i="0" strike="noStrike">
              <a:solidFill>
                <a:srgbClr val="000000"/>
              </a:solidFill>
              <a:latin typeface="ＭＳ Ｐゴシック"/>
              <a:ea typeface="ＭＳ Ｐゴシック"/>
            </a:rPr>
            <a:t>請負代金額の変更の協議　　　　　  　　　　（様式</a:t>
          </a:r>
          <a:r>
            <a:rPr lang="en-US" altLang="ja-JP" sz="1100" b="1"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５）</a:t>
          </a:r>
        </a:p>
      </xdr:txBody>
    </xdr:sp>
    <xdr:clientData/>
  </xdr:twoCellAnchor>
  <xdr:twoCellAnchor>
    <xdr:from>
      <xdr:col>0</xdr:col>
      <xdr:colOff>312420</xdr:colOff>
      <xdr:row>24</xdr:row>
      <xdr:rowOff>144780</xdr:rowOff>
    </xdr:from>
    <xdr:to>
      <xdr:col>2</xdr:col>
      <xdr:colOff>449633</xdr:colOff>
      <xdr:row>27</xdr:row>
      <xdr:rowOff>144780</xdr:rowOff>
    </xdr:to>
    <xdr:sp macro="" textlink="">
      <xdr:nvSpPr>
        <xdr:cNvPr id="7" name="Text Box 103"/>
        <xdr:cNvSpPr txBox="1">
          <a:spLocks noChangeArrowheads="1"/>
        </xdr:cNvSpPr>
      </xdr:nvSpPr>
      <xdr:spPr bwMode="auto">
        <a:xfrm>
          <a:off x="314325" y="4257675"/>
          <a:ext cx="1504950" cy="514350"/>
        </a:xfrm>
        <a:prstGeom prst="rect">
          <a:avLst/>
        </a:prstGeom>
        <a:solidFill>
          <a:srgbClr val="FFFF99"/>
        </a:solidFill>
        <a:ln w="9525">
          <a:solidFill>
            <a:srgbClr val="000000"/>
          </a:solidFill>
          <a:miter lim="800000"/>
          <a:headEnd/>
          <a:tailEnd/>
        </a:ln>
      </xdr:spPr>
      <xdr:txBody>
        <a:bodyPr vertOverflow="clip" wrap="square" lIns="36576" tIns="18288" rIns="36576" bIns="18288" anchor="ctr" upright="1"/>
        <a:lstStyle/>
        <a:p>
          <a:pPr algn="ctr" rtl="0">
            <a:lnSpc>
              <a:spcPts val="1300"/>
            </a:lnSpc>
            <a:defRPr sz="1000"/>
          </a:pPr>
          <a:r>
            <a:rPr lang="ja-JP" altLang="en-US" sz="1100" b="1" i="0" strike="noStrike">
              <a:solidFill>
                <a:srgbClr val="000000"/>
              </a:solidFill>
              <a:latin typeface="ＭＳ Ｐゴシック"/>
              <a:ea typeface="ＭＳ Ｐゴシック"/>
            </a:rPr>
            <a:t>協議開始日の通知と変更額算定に必要な資料を請求（様式</a:t>
          </a:r>
          <a:r>
            <a:rPr lang="en-US" altLang="ja-JP" sz="1100" b="1"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２）</a:t>
          </a:r>
        </a:p>
      </xdr:txBody>
    </xdr:sp>
    <xdr:clientData/>
  </xdr:twoCellAnchor>
  <xdr:twoCellAnchor>
    <xdr:from>
      <xdr:col>3</xdr:col>
      <xdr:colOff>609600</xdr:colOff>
      <xdr:row>14</xdr:row>
      <xdr:rowOff>95250</xdr:rowOff>
    </xdr:from>
    <xdr:to>
      <xdr:col>3</xdr:col>
      <xdr:colOff>619125</xdr:colOff>
      <xdr:row>37</xdr:row>
      <xdr:rowOff>9525</xdr:rowOff>
    </xdr:to>
    <xdr:sp macro="" textlink="">
      <xdr:nvSpPr>
        <xdr:cNvPr id="105038" name="Line 104"/>
        <xdr:cNvSpPr>
          <a:spLocks noChangeShapeType="1"/>
        </xdr:cNvSpPr>
      </xdr:nvSpPr>
      <xdr:spPr bwMode="auto">
        <a:xfrm>
          <a:off x="5924550" y="5810250"/>
          <a:ext cx="9525" cy="38576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2091691</xdr:colOff>
      <xdr:row>19</xdr:row>
      <xdr:rowOff>144780</xdr:rowOff>
    </xdr:from>
    <xdr:to>
      <xdr:col>3</xdr:col>
      <xdr:colOff>1838248</xdr:colOff>
      <xdr:row>24</xdr:row>
      <xdr:rowOff>9590</xdr:rowOff>
    </xdr:to>
    <xdr:sp macro="" textlink="">
      <xdr:nvSpPr>
        <xdr:cNvPr id="9" name="Text Box 105"/>
        <xdr:cNvSpPr txBox="1">
          <a:spLocks noChangeArrowheads="1"/>
        </xdr:cNvSpPr>
      </xdr:nvSpPr>
      <xdr:spPr bwMode="auto">
        <a:xfrm>
          <a:off x="2057401" y="3400425"/>
          <a:ext cx="685800" cy="723900"/>
        </a:xfrm>
        <a:prstGeom prst="rect">
          <a:avLst/>
        </a:prstGeom>
        <a:solidFill>
          <a:srgbClr val="FFFF99"/>
        </a:solidFill>
        <a:ln w="9525">
          <a:solidFill>
            <a:srgbClr val="000000"/>
          </a:solidFill>
          <a:miter lim="800000"/>
          <a:headEnd/>
          <a:tailEnd/>
        </a:ln>
      </xdr:spPr>
      <xdr:txBody>
        <a:bodyPr vertOverflow="clip" wrap="square" lIns="36576" tIns="18288" rIns="36576" bIns="18288" anchor="ctr" upright="1"/>
        <a:lstStyle/>
        <a:p>
          <a:pPr algn="ctr" rtl="0">
            <a:lnSpc>
              <a:spcPts val="1300"/>
            </a:lnSpc>
            <a:defRPr sz="1000"/>
          </a:pPr>
          <a:r>
            <a:rPr lang="ja-JP" altLang="en-US" sz="1100" b="1" i="0" strike="noStrike">
              <a:solidFill>
                <a:srgbClr val="000000"/>
              </a:solidFill>
              <a:latin typeface="ＭＳ Ｐゴシック"/>
              <a:ea typeface="ＭＳ Ｐゴシック"/>
            </a:rPr>
            <a:t>請負代金額の変更の請求（様式</a:t>
          </a:r>
          <a:r>
            <a:rPr lang="en-US" altLang="ja-JP" sz="1100" b="1"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１）と　　請負代金額が不適当となったことに関する資料（様式</a:t>
          </a:r>
          <a:r>
            <a:rPr lang="en-US" altLang="ja-JP" sz="1100" b="1" i="0" strike="noStrike">
              <a:solidFill>
                <a:srgbClr val="000000"/>
              </a:solidFill>
              <a:latin typeface="ＭＳ Ｐゴシック"/>
              <a:ea typeface="ＭＳ Ｐゴシック"/>
            </a:rPr>
            <a:t>1-1</a:t>
          </a:r>
          <a:r>
            <a:rPr lang="ja-JP" altLang="en-US" sz="1100" b="1" i="0" strike="noStrike">
              <a:solidFill>
                <a:srgbClr val="000000"/>
              </a:solidFill>
              <a:latin typeface="ＭＳ Ｐゴシック"/>
              <a:ea typeface="ＭＳ Ｐゴシック"/>
            </a:rPr>
            <a:t>）</a:t>
          </a:r>
        </a:p>
      </xdr:txBody>
    </xdr:sp>
    <xdr:clientData/>
  </xdr:twoCellAnchor>
  <xdr:twoCellAnchor>
    <xdr:from>
      <xdr:col>2</xdr:col>
      <xdr:colOff>2148840</xdr:colOff>
      <xdr:row>28</xdr:row>
      <xdr:rowOff>125730</xdr:rowOff>
    </xdr:from>
    <xdr:to>
      <xdr:col>3</xdr:col>
      <xdr:colOff>1857400</xdr:colOff>
      <xdr:row>32</xdr:row>
      <xdr:rowOff>144912</xdr:rowOff>
    </xdr:to>
    <xdr:sp macro="" textlink="">
      <xdr:nvSpPr>
        <xdr:cNvPr id="10" name="Text Box 106"/>
        <xdr:cNvSpPr txBox="1">
          <a:spLocks noChangeArrowheads="1"/>
        </xdr:cNvSpPr>
      </xdr:nvSpPr>
      <xdr:spPr bwMode="auto">
        <a:xfrm>
          <a:off x="2057400" y="4933950"/>
          <a:ext cx="685800" cy="695325"/>
        </a:xfrm>
        <a:prstGeom prst="rect">
          <a:avLst/>
        </a:prstGeom>
        <a:solidFill>
          <a:srgbClr val="FFFF99"/>
        </a:solidFill>
        <a:ln w="9525">
          <a:solidFill>
            <a:srgbClr val="000000"/>
          </a:solidFill>
          <a:miter lim="800000"/>
          <a:headEnd/>
          <a:tailEnd/>
        </a:ln>
      </xdr:spPr>
      <xdr:txBody>
        <a:bodyPr vertOverflow="clip" wrap="square" lIns="36576" tIns="18288" rIns="36576" bIns="18288" anchor="ctr" upright="1"/>
        <a:lstStyle/>
        <a:p>
          <a:pPr algn="ctr" rtl="0">
            <a:defRPr sz="1000"/>
          </a:pPr>
          <a:r>
            <a:rPr lang="ja-JP" altLang="en-US" sz="1100" b="1" i="0" strike="noStrike">
              <a:solidFill>
                <a:srgbClr val="000000"/>
              </a:solidFill>
              <a:latin typeface="ＭＳ Ｐゴシック"/>
              <a:ea typeface="ＭＳ Ｐゴシック"/>
            </a:rPr>
            <a:t>変更額算定に必要な資料　　　 　　 　　　（様式</a:t>
          </a:r>
          <a:r>
            <a:rPr lang="en-US" altLang="ja-JP" sz="1100" b="1" i="0" strike="noStrike">
              <a:solidFill>
                <a:srgbClr val="000000"/>
              </a:solidFill>
              <a:latin typeface="ＭＳ Ｐゴシック"/>
              <a:ea typeface="ＭＳ Ｐゴシック"/>
            </a:rPr>
            <a:t>3,3-1</a:t>
          </a:r>
          <a:r>
            <a:rPr lang="ja-JP" altLang="en-US" sz="1100" b="1" i="0" strike="noStrike">
              <a:solidFill>
                <a:srgbClr val="000000"/>
              </a:solidFill>
              <a:latin typeface="ＭＳ Ｐゴシック"/>
              <a:ea typeface="ＭＳ Ｐゴシック"/>
            </a:rPr>
            <a:t>～</a:t>
          </a:r>
          <a:r>
            <a:rPr lang="en-US" altLang="ja-JP" sz="1100" b="1" i="0" strike="noStrike">
              <a:solidFill>
                <a:srgbClr val="000000"/>
              </a:solidFill>
              <a:latin typeface="ＭＳ Ｐゴシック"/>
              <a:ea typeface="ＭＳ Ｐゴシック"/>
            </a:rPr>
            <a:t>3</a:t>
          </a:r>
          <a:r>
            <a:rPr lang="ja-JP" altLang="en-US" sz="1100" b="1" i="0" strike="noStrike">
              <a:solidFill>
                <a:srgbClr val="000000"/>
              </a:solidFill>
              <a:latin typeface="ＭＳ Ｐゴシック"/>
              <a:ea typeface="ＭＳ Ｐゴシック"/>
            </a:rPr>
            <a:t>）を提出　　　　　　　　　　　　　　　　　　　　　　　　　</a:t>
          </a:r>
          <a:r>
            <a:rPr lang="en-US" altLang="ja-JP" sz="1100" b="1"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書類整い次第遅滞なく</a:t>
          </a:r>
        </a:p>
        <a:p>
          <a:pPr algn="ctr" rtl="0">
            <a:lnSpc>
              <a:spcPts val="1000"/>
            </a:lnSpc>
            <a:defRPr sz="1000"/>
          </a:pPr>
          <a:r>
            <a:rPr lang="ja-JP" altLang="en-US" sz="1100" b="1" i="0" strike="noStrike">
              <a:solidFill>
                <a:srgbClr val="000000"/>
              </a:solidFill>
              <a:latin typeface="ＭＳ Ｐゴシック"/>
              <a:ea typeface="ＭＳ Ｐゴシック"/>
            </a:rPr>
            <a:t>　　　</a:t>
          </a:r>
        </a:p>
      </xdr:txBody>
    </xdr:sp>
    <xdr:clientData/>
  </xdr:twoCellAnchor>
  <xdr:twoCellAnchor>
    <xdr:from>
      <xdr:col>2</xdr:col>
      <xdr:colOff>647700</xdr:colOff>
      <xdr:row>20</xdr:row>
      <xdr:rowOff>85725</xdr:rowOff>
    </xdr:from>
    <xdr:to>
      <xdr:col>2</xdr:col>
      <xdr:colOff>1924050</xdr:colOff>
      <xdr:row>22</xdr:row>
      <xdr:rowOff>9525</xdr:rowOff>
    </xdr:to>
    <xdr:sp macro="" textlink="">
      <xdr:nvSpPr>
        <xdr:cNvPr id="105041" name="AutoShape 107"/>
        <xdr:cNvSpPr>
          <a:spLocks noChangeArrowheads="1"/>
        </xdr:cNvSpPr>
      </xdr:nvSpPr>
      <xdr:spPr bwMode="auto">
        <a:xfrm>
          <a:off x="3105150" y="6829425"/>
          <a:ext cx="1276350" cy="266700"/>
        </a:xfrm>
        <a:prstGeom prst="leftArrow">
          <a:avLst>
            <a:gd name="adj1" fmla="val 50000"/>
            <a:gd name="adj2" fmla="val 2740198"/>
          </a:avLst>
        </a:prstGeom>
        <a:solidFill>
          <a:srgbClr val="FFFFFF"/>
        </a:solidFill>
        <a:ln w="9525">
          <a:solidFill>
            <a:srgbClr val="000000"/>
          </a:solidFill>
          <a:miter lim="800000"/>
          <a:headEnd/>
          <a:tailEnd/>
        </a:ln>
      </xdr:spPr>
    </xdr:sp>
    <xdr:clientData/>
  </xdr:twoCellAnchor>
  <xdr:twoCellAnchor>
    <xdr:from>
      <xdr:col>2</xdr:col>
      <xdr:colOff>666750</xdr:colOff>
      <xdr:row>25</xdr:row>
      <xdr:rowOff>104775</xdr:rowOff>
    </xdr:from>
    <xdr:to>
      <xdr:col>2</xdr:col>
      <xdr:colOff>1924050</xdr:colOff>
      <xdr:row>27</xdr:row>
      <xdr:rowOff>28575</xdr:rowOff>
    </xdr:to>
    <xdr:sp macro="" textlink="">
      <xdr:nvSpPr>
        <xdr:cNvPr id="105042" name="AutoShape 108"/>
        <xdr:cNvSpPr>
          <a:spLocks noChangeArrowheads="1"/>
        </xdr:cNvSpPr>
      </xdr:nvSpPr>
      <xdr:spPr bwMode="auto">
        <a:xfrm>
          <a:off x="3124200" y="7705725"/>
          <a:ext cx="1257300" cy="266700"/>
        </a:xfrm>
        <a:prstGeom prst="rightArrow">
          <a:avLst>
            <a:gd name="adj1" fmla="val 50000"/>
            <a:gd name="adj2" fmla="val 2619310"/>
          </a:avLst>
        </a:prstGeom>
        <a:solidFill>
          <a:srgbClr val="FFFFFF"/>
        </a:solidFill>
        <a:ln w="9525">
          <a:solidFill>
            <a:srgbClr val="000000"/>
          </a:solidFill>
          <a:miter lim="800000"/>
          <a:headEnd/>
          <a:tailEnd/>
        </a:ln>
      </xdr:spPr>
    </xdr:sp>
    <xdr:clientData/>
  </xdr:twoCellAnchor>
  <xdr:twoCellAnchor>
    <xdr:from>
      <xdr:col>2</xdr:col>
      <xdr:colOff>638175</xdr:colOff>
      <xdr:row>29</xdr:row>
      <xdr:rowOff>85725</xdr:rowOff>
    </xdr:from>
    <xdr:to>
      <xdr:col>2</xdr:col>
      <xdr:colOff>1914525</xdr:colOff>
      <xdr:row>31</xdr:row>
      <xdr:rowOff>0</xdr:rowOff>
    </xdr:to>
    <xdr:sp macro="" textlink="">
      <xdr:nvSpPr>
        <xdr:cNvPr id="105043" name="AutoShape 109"/>
        <xdr:cNvSpPr>
          <a:spLocks noChangeArrowheads="1"/>
        </xdr:cNvSpPr>
      </xdr:nvSpPr>
      <xdr:spPr bwMode="auto">
        <a:xfrm>
          <a:off x="3095625" y="8372475"/>
          <a:ext cx="1276350" cy="257175"/>
        </a:xfrm>
        <a:prstGeom prst="leftArrow">
          <a:avLst>
            <a:gd name="adj1" fmla="val 50000"/>
            <a:gd name="adj2" fmla="val 3056059"/>
          </a:avLst>
        </a:prstGeom>
        <a:solidFill>
          <a:srgbClr val="FFFFFF"/>
        </a:solidFill>
        <a:ln w="9525">
          <a:solidFill>
            <a:srgbClr val="000000"/>
          </a:solidFill>
          <a:miter lim="800000"/>
          <a:headEnd/>
          <a:tailEnd/>
        </a:ln>
      </xdr:spPr>
    </xdr:sp>
    <xdr:clientData/>
  </xdr:twoCellAnchor>
  <xdr:twoCellAnchor>
    <xdr:from>
      <xdr:col>2</xdr:col>
      <xdr:colOff>714375</xdr:colOff>
      <xdr:row>24</xdr:row>
      <xdr:rowOff>114300</xdr:rowOff>
    </xdr:from>
    <xdr:to>
      <xdr:col>2</xdr:col>
      <xdr:colOff>2500862</xdr:colOff>
      <xdr:row>26</xdr:row>
      <xdr:rowOff>11549</xdr:rowOff>
    </xdr:to>
    <xdr:sp macro="" textlink="">
      <xdr:nvSpPr>
        <xdr:cNvPr id="14" name="Text Box 110"/>
        <xdr:cNvSpPr txBox="1">
          <a:spLocks noChangeArrowheads="1"/>
        </xdr:cNvSpPr>
      </xdr:nvSpPr>
      <xdr:spPr bwMode="auto">
        <a:xfrm>
          <a:off x="2057400" y="4229100"/>
          <a:ext cx="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1" i="0" strike="noStrike">
              <a:solidFill>
                <a:srgbClr val="000000"/>
              </a:solidFill>
              <a:latin typeface="ＭＳ Ｐゴシック"/>
              <a:ea typeface="ＭＳ Ｐゴシック"/>
            </a:rPr>
            <a:t>請求日から７日以内</a:t>
          </a:r>
        </a:p>
      </xdr:txBody>
    </xdr:sp>
    <xdr:clientData/>
  </xdr:twoCellAnchor>
  <xdr:twoCellAnchor>
    <xdr:from>
      <xdr:col>2</xdr:col>
      <xdr:colOff>861060</xdr:colOff>
      <xdr:row>28</xdr:row>
      <xdr:rowOff>87630</xdr:rowOff>
    </xdr:from>
    <xdr:to>
      <xdr:col>2</xdr:col>
      <xdr:colOff>2667544</xdr:colOff>
      <xdr:row>30</xdr:row>
      <xdr:rowOff>123</xdr:rowOff>
    </xdr:to>
    <xdr:sp macro="" textlink="">
      <xdr:nvSpPr>
        <xdr:cNvPr id="15" name="Text Box 111"/>
        <xdr:cNvSpPr txBox="1">
          <a:spLocks noChangeArrowheads="1"/>
        </xdr:cNvSpPr>
      </xdr:nvSpPr>
      <xdr:spPr bwMode="auto">
        <a:xfrm>
          <a:off x="2057400" y="4895850"/>
          <a:ext cx="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1" i="0" strike="noStrike">
              <a:solidFill>
                <a:srgbClr val="000000"/>
              </a:solidFill>
              <a:latin typeface="ＭＳ Ｐゴシック"/>
              <a:ea typeface="ＭＳ Ｐゴシック"/>
            </a:rPr>
            <a:t>協議開始日まで</a:t>
          </a:r>
        </a:p>
      </xdr:txBody>
    </xdr:sp>
    <xdr:clientData/>
  </xdr:twoCellAnchor>
  <xdr:twoCellAnchor>
    <xdr:from>
      <xdr:col>2</xdr:col>
      <xdr:colOff>967740</xdr:colOff>
      <xdr:row>33</xdr:row>
      <xdr:rowOff>123825</xdr:rowOff>
    </xdr:from>
    <xdr:to>
      <xdr:col>2</xdr:col>
      <xdr:colOff>1945259</xdr:colOff>
      <xdr:row>35</xdr:row>
      <xdr:rowOff>28575</xdr:rowOff>
    </xdr:to>
    <xdr:sp macro="" textlink="">
      <xdr:nvSpPr>
        <xdr:cNvPr id="16" name="Text Box 112"/>
        <xdr:cNvSpPr txBox="1">
          <a:spLocks noChangeArrowheads="1"/>
        </xdr:cNvSpPr>
      </xdr:nvSpPr>
      <xdr:spPr bwMode="auto">
        <a:xfrm>
          <a:off x="2057400" y="5781675"/>
          <a:ext cx="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1" i="0" strike="noStrike">
              <a:solidFill>
                <a:srgbClr val="000000"/>
              </a:solidFill>
              <a:latin typeface="ＭＳ Ｐゴシック"/>
              <a:ea typeface="ＭＳ Ｐゴシック"/>
            </a:rPr>
            <a:t>協議開始</a:t>
          </a:r>
        </a:p>
      </xdr:txBody>
    </xdr:sp>
    <xdr:clientData/>
  </xdr:twoCellAnchor>
  <xdr:twoCellAnchor>
    <xdr:from>
      <xdr:col>3</xdr:col>
      <xdr:colOff>161925</xdr:colOff>
      <xdr:row>11</xdr:row>
      <xdr:rowOff>161925</xdr:rowOff>
    </xdr:from>
    <xdr:to>
      <xdr:col>3</xdr:col>
      <xdr:colOff>1209675</xdr:colOff>
      <xdr:row>15</xdr:row>
      <xdr:rowOff>85725</xdr:rowOff>
    </xdr:to>
    <xdr:grpSp>
      <xdr:nvGrpSpPr>
        <xdr:cNvPr id="105047" name="Group 142"/>
        <xdr:cNvGrpSpPr>
          <a:grpSpLocks/>
        </xdr:cNvGrpSpPr>
      </xdr:nvGrpSpPr>
      <xdr:grpSpPr bwMode="auto">
        <a:xfrm>
          <a:off x="5476875" y="5362575"/>
          <a:ext cx="1047750" cy="609600"/>
          <a:chOff x="533" y="506"/>
          <a:chExt cx="102" cy="64"/>
        </a:xfrm>
      </xdr:grpSpPr>
      <xdr:sp macro="" textlink="">
        <xdr:nvSpPr>
          <xdr:cNvPr id="105069" name="AutoShape 113"/>
          <xdr:cNvSpPr>
            <a:spLocks noChangeArrowheads="1"/>
          </xdr:cNvSpPr>
        </xdr:nvSpPr>
        <xdr:spPr bwMode="auto">
          <a:xfrm>
            <a:off x="533" y="506"/>
            <a:ext cx="94" cy="47"/>
          </a:xfrm>
          <a:prstGeom prst="roundRect">
            <a:avLst>
              <a:gd name="adj" fmla="val 16667"/>
            </a:avLst>
          </a:prstGeom>
          <a:solidFill>
            <a:srgbClr val="CCFFCC"/>
          </a:solidFill>
          <a:ln w="38100" cmpd="dbl">
            <a:solidFill>
              <a:srgbClr val="000000"/>
            </a:solidFill>
            <a:round/>
            <a:headEnd/>
            <a:tailEnd/>
          </a:ln>
        </xdr:spPr>
      </xdr:sp>
      <xdr:sp macro="" textlink="">
        <xdr:nvSpPr>
          <xdr:cNvPr id="19" name="Text Box 114"/>
          <xdr:cNvSpPr txBox="1">
            <a:spLocks noChangeArrowheads="1"/>
          </xdr:cNvSpPr>
        </xdr:nvSpPr>
        <xdr:spPr bwMode="auto">
          <a:xfrm>
            <a:off x="557" y="507"/>
            <a:ext cx="78" cy="63"/>
          </a:xfrm>
          <a:prstGeom prst="rect">
            <a:avLst/>
          </a:prstGeom>
          <a:noFill/>
          <a:ln w="9525">
            <a:noFill/>
            <a:miter lim="800000"/>
            <a:headEnd/>
            <a:tailEnd/>
          </a:ln>
        </xdr:spPr>
        <xdr:txBody>
          <a:bodyPr vertOverflow="clip" wrap="square" lIns="45720" tIns="32004" rIns="0" bIns="0" anchor="t" upright="1"/>
          <a:lstStyle/>
          <a:p>
            <a:pPr algn="l" rtl="0">
              <a:defRPr sz="1000"/>
            </a:pPr>
            <a:r>
              <a:rPr lang="ja-JP" altLang="en-US" sz="2400" b="0" i="0" strike="noStrike">
                <a:solidFill>
                  <a:srgbClr val="000000"/>
                </a:solidFill>
                <a:latin typeface="ＭＳ Ｐゴシック"/>
                <a:ea typeface="ＭＳ Ｐゴシック"/>
              </a:rPr>
              <a:t>乙</a:t>
            </a:r>
          </a:p>
        </xdr:txBody>
      </xdr:sp>
    </xdr:grpSp>
    <xdr:clientData/>
  </xdr:twoCellAnchor>
  <xdr:twoCellAnchor>
    <xdr:from>
      <xdr:col>2</xdr:col>
      <xdr:colOff>2438400</xdr:colOff>
      <xdr:row>18</xdr:row>
      <xdr:rowOff>95250</xdr:rowOff>
    </xdr:from>
    <xdr:to>
      <xdr:col>2</xdr:col>
      <xdr:colOff>2847975</xdr:colOff>
      <xdr:row>19</xdr:row>
      <xdr:rowOff>104775</xdr:rowOff>
    </xdr:to>
    <xdr:sp macro="" textlink="">
      <xdr:nvSpPr>
        <xdr:cNvPr id="105048" name="AutoShape 115"/>
        <xdr:cNvSpPr>
          <a:spLocks noChangeArrowheads="1"/>
        </xdr:cNvSpPr>
      </xdr:nvSpPr>
      <xdr:spPr bwMode="auto">
        <a:xfrm>
          <a:off x="4895850" y="6496050"/>
          <a:ext cx="409575" cy="180975"/>
        </a:xfrm>
        <a:prstGeom prst="downArrow">
          <a:avLst>
            <a:gd name="adj1" fmla="val 50000"/>
            <a:gd name="adj2" fmla="val 0"/>
          </a:avLst>
        </a:prstGeom>
        <a:solidFill>
          <a:srgbClr val="FFFFFF"/>
        </a:solidFill>
        <a:ln w="9525">
          <a:solidFill>
            <a:srgbClr val="000000"/>
          </a:solidFill>
          <a:miter lim="800000"/>
          <a:headEnd/>
          <a:tailEnd/>
        </a:ln>
      </xdr:spPr>
    </xdr:sp>
    <xdr:clientData/>
  </xdr:twoCellAnchor>
  <xdr:twoCellAnchor>
    <xdr:from>
      <xdr:col>1</xdr:col>
      <xdr:colOff>323850</xdr:colOff>
      <xdr:row>11</xdr:row>
      <xdr:rowOff>152400</xdr:rowOff>
    </xdr:from>
    <xdr:to>
      <xdr:col>1</xdr:col>
      <xdr:colOff>1295400</xdr:colOff>
      <xdr:row>14</xdr:row>
      <xdr:rowOff>133350</xdr:rowOff>
    </xdr:to>
    <xdr:grpSp>
      <xdr:nvGrpSpPr>
        <xdr:cNvPr id="105049" name="Group 141"/>
        <xdr:cNvGrpSpPr>
          <a:grpSpLocks/>
        </xdr:cNvGrpSpPr>
      </xdr:nvGrpSpPr>
      <xdr:grpSpPr bwMode="auto">
        <a:xfrm>
          <a:off x="1143000" y="5353050"/>
          <a:ext cx="971550" cy="495300"/>
          <a:chOff x="111" y="505"/>
          <a:chExt cx="94" cy="52"/>
        </a:xfrm>
      </xdr:grpSpPr>
      <xdr:sp macro="" textlink="">
        <xdr:nvSpPr>
          <xdr:cNvPr id="105067" name="AutoShape 116"/>
          <xdr:cNvSpPr>
            <a:spLocks noChangeArrowheads="1"/>
          </xdr:cNvSpPr>
        </xdr:nvSpPr>
        <xdr:spPr bwMode="auto">
          <a:xfrm>
            <a:off x="111" y="505"/>
            <a:ext cx="94" cy="47"/>
          </a:xfrm>
          <a:prstGeom prst="roundRect">
            <a:avLst>
              <a:gd name="adj" fmla="val 16667"/>
            </a:avLst>
          </a:prstGeom>
          <a:solidFill>
            <a:srgbClr val="CCFFCC"/>
          </a:solidFill>
          <a:ln w="38100" cmpd="dbl">
            <a:solidFill>
              <a:srgbClr val="000000"/>
            </a:solidFill>
            <a:round/>
            <a:headEnd/>
            <a:tailEnd/>
          </a:ln>
        </xdr:spPr>
      </xdr:sp>
      <xdr:sp macro="" textlink="">
        <xdr:nvSpPr>
          <xdr:cNvPr id="23" name="Text Box 117"/>
          <xdr:cNvSpPr txBox="1">
            <a:spLocks noChangeArrowheads="1"/>
          </xdr:cNvSpPr>
        </xdr:nvSpPr>
        <xdr:spPr bwMode="auto">
          <a:xfrm>
            <a:off x="137" y="507"/>
            <a:ext cx="68" cy="50"/>
          </a:xfrm>
          <a:prstGeom prst="rect">
            <a:avLst/>
          </a:prstGeom>
          <a:noFill/>
          <a:ln w="9525">
            <a:noFill/>
            <a:miter lim="800000"/>
            <a:headEnd/>
            <a:tailEnd/>
          </a:ln>
        </xdr:spPr>
        <xdr:txBody>
          <a:bodyPr vertOverflow="clip" wrap="square" lIns="45720" tIns="32004" rIns="0" bIns="0" anchor="t" upright="1"/>
          <a:lstStyle/>
          <a:p>
            <a:pPr algn="l" rtl="0">
              <a:defRPr sz="1000"/>
            </a:pPr>
            <a:r>
              <a:rPr lang="ja-JP" altLang="en-US" sz="2400" b="0" i="0" strike="noStrike">
                <a:solidFill>
                  <a:srgbClr val="000000"/>
                </a:solidFill>
                <a:latin typeface="ＭＳ Ｐゴシック"/>
                <a:ea typeface="ＭＳ Ｐゴシック"/>
              </a:rPr>
              <a:t>甲</a:t>
            </a:r>
          </a:p>
        </xdr:txBody>
      </xdr:sp>
    </xdr:grpSp>
    <xdr:clientData/>
  </xdr:twoCellAnchor>
  <xdr:twoCellAnchor>
    <xdr:from>
      <xdr:col>2</xdr:col>
      <xdr:colOff>657225</xdr:colOff>
      <xdr:row>34</xdr:row>
      <xdr:rowOff>95250</xdr:rowOff>
    </xdr:from>
    <xdr:to>
      <xdr:col>2</xdr:col>
      <xdr:colOff>1914525</xdr:colOff>
      <xdr:row>36</xdr:row>
      <xdr:rowOff>19050</xdr:rowOff>
    </xdr:to>
    <xdr:sp macro="" textlink="">
      <xdr:nvSpPr>
        <xdr:cNvPr id="105050" name="AutoShape 118"/>
        <xdr:cNvSpPr>
          <a:spLocks noChangeArrowheads="1"/>
        </xdr:cNvSpPr>
      </xdr:nvSpPr>
      <xdr:spPr bwMode="auto">
        <a:xfrm>
          <a:off x="3114675" y="9239250"/>
          <a:ext cx="1257300" cy="266700"/>
        </a:xfrm>
        <a:prstGeom prst="rightArrow">
          <a:avLst>
            <a:gd name="adj1" fmla="val 50000"/>
            <a:gd name="adj2" fmla="val 2619310"/>
          </a:avLst>
        </a:prstGeom>
        <a:solidFill>
          <a:srgbClr val="FFFFFF"/>
        </a:solidFill>
        <a:ln w="9525">
          <a:solidFill>
            <a:srgbClr val="000000"/>
          </a:solidFill>
          <a:miter lim="800000"/>
          <a:headEnd/>
          <a:tailEnd/>
        </a:ln>
      </xdr:spPr>
    </xdr:sp>
    <xdr:clientData/>
  </xdr:twoCellAnchor>
  <xdr:twoCellAnchor>
    <xdr:from>
      <xdr:col>0</xdr:col>
      <xdr:colOff>312420</xdr:colOff>
      <xdr:row>19</xdr:row>
      <xdr:rowOff>123825</xdr:rowOff>
    </xdr:from>
    <xdr:to>
      <xdr:col>2</xdr:col>
      <xdr:colOff>459145</xdr:colOff>
      <xdr:row>23</xdr:row>
      <xdr:rowOff>161925</xdr:rowOff>
    </xdr:to>
    <xdr:sp macro="" textlink="">
      <xdr:nvSpPr>
        <xdr:cNvPr id="25" name="Text Box 119"/>
        <xdr:cNvSpPr txBox="1">
          <a:spLocks noChangeArrowheads="1"/>
        </xdr:cNvSpPr>
      </xdr:nvSpPr>
      <xdr:spPr bwMode="auto">
        <a:xfrm>
          <a:off x="314325" y="3381375"/>
          <a:ext cx="1514475" cy="723900"/>
        </a:xfrm>
        <a:prstGeom prst="rect">
          <a:avLst/>
        </a:prstGeom>
        <a:solidFill>
          <a:srgbClr val="FFFFFF"/>
        </a:solidFill>
        <a:ln w="19050">
          <a:solidFill>
            <a:srgbClr val="000000"/>
          </a:solidFill>
          <a:prstDash val="sysDot"/>
          <a:miter lim="800000"/>
          <a:headEnd/>
          <a:tailEnd/>
        </a:ln>
      </xdr:spPr>
      <xdr:txBody>
        <a:bodyPr vertOverflow="clip" wrap="square" lIns="36576" tIns="18288" rIns="36576" bIns="18288" anchor="ctr" upright="1"/>
        <a:lstStyle/>
        <a:p>
          <a:pPr algn="ctr" rtl="0">
            <a:defRPr sz="1000"/>
          </a:pPr>
          <a:r>
            <a:rPr lang="ja-JP" altLang="en-US" sz="1100" b="1" i="0" strike="noStrike">
              <a:solidFill>
                <a:srgbClr val="000000"/>
              </a:solidFill>
              <a:latin typeface="ＭＳ Ｐゴシック"/>
              <a:ea typeface="ＭＳ Ｐゴシック"/>
            </a:rPr>
            <a:t>（様式</a:t>
          </a:r>
          <a:r>
            <a:rPr lang="en-US" altLang="ja-JP" sz="1100" b="1"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２）の準備</a:t>
          </a:r>
        </a:p>
      </xdr:txBody>
    </xdr:sp>
    <xdr:clientData/>
  </xdr:twoCellAnchor>
  <xdr:twoCellAnchor>
    <xdr:from>
      <xdr:col>2</xdr:col>
      <xdr:colOff>2110740</xdr:colOff>
      <xdr:row>15</xdr:row>
      <xdr:rowOff>38100</xdr:rowOff>
    </xdr:from>
    <xdr:to>
      <xdr:col>3</xdr:col>
      <xdr:colOff>1838353</xdr:colOff>
      <xdr:row>18</xdr:row>
      <xdr:rowOff>38100</xdr:rowOff>
    </xdr:to>
    <xdr:sp macro="" textlink="">
      <xdr:nvSpPr>
        <xdr:cNvPr id="26" name="Text Box 120"/>
        <xdr:cNvSpPr txBox="1">
          <a:spLocks noChangeArrowheads="1"/>
        </xdr:cNvSpPr>
      </xdr:nvSpPr>
      <xdr:spPr bwMode="auto">
        <a:xfrm>
          <a:off x="2057400" y="2609850"/>
          <a:ext cx="685800" cy="514350"/>
        </a:xfrm>
        <a:prstGeom prst="rect">
          <a:avLst/>
        </a:prstGeom>
        <a:solidFill>
          <a:srgbClr val="FFFFFF"/>
        </a:solidFill>
        <a:ln w="19050">
          <a:solidFill>
            <a:srgbClr val="000000"/>
          </a:solidFill>
          <a:prstDash val="sysDot"/>
          <a:miter lim="800000"/>
          <a:headEnd/>
          <a:tailEnd/>
        </a:ln>
      </xdr:spPr>
      <xdr:txBody>
        <a:bodyPr vertOverflow="clip" wrap="square" lIns="36576" tIns="18288" rIns="36576" bIns="18288" anchor="ctr" upright="1"/>
        <a:lstStyle/>
        <a:p>
          <a:pPr algn="ctr" rtl="0">
            <a:lnSpc>
              <a:spcPts val="1300"/>
            </a:lnSpc>
            <a:defRPr sz="1000"/>
          </a:pPr>
          <a:r>
            <a:rPr lang="ja-JP" altLang="en-US" sz="1100" b="1" i="0" strike="noStrike">
              <a:solidFill>
                <a:srgbClr val="000000"/>
              </a:solidFill>
              <a:latin typeface="ＭＳ Ｐゴシック"/>
              <a:ea typeface="ＭＳ Ｐゴシック"/>
            </a:rPr>
            <a:t>請負代金額の変更の試算　    　　　　　　　</a:t>
          </a:r>
          <a:r>
            <a:rPr lang="en-US" altLang="ja-JP" sz="1100" b="1"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請負代金額が不適当なのか確認</a:t>
          </a:r>
        </a:p>
      </xdr:txBody>
    </xdr:sp>
    <xdr:clientData/>
  </xdr:twoCellAnchor>
  <xdr:twoCellAnchor>
    <xdr:from>
      <xdr:col>2</xdr:col>
      <xdr:colOff>2148840</xdr:colOff>
      <xdr:row>24</xdr:row>
      <xdr:rowOff>152400</xdr:rowOff>
    </xdr:from>
    <xdr:to>
      <xdr:col>3</xdr:col>
      <xdr:colOff>1866983</xdr:colOff>
      <xdr:row>27</xdr:row>
      <xdr:rowOff>152400</xdr:rowOff>
    </xdr:to>
    <xdr:sp macro="" textlink="">
      <xdr:nvSpPr>
        <xdr:cNvPr id="27" name="Text Box 121"/>
        <xdr:cNvSpPr txBox="1">
          <a:spLocks noChangeArrowheads="1"/>
        </xdr:cNvSpPr>
      </xdr:nvSpPr>
      <xdr:spPr bwMode="auto">
        <a:xfrm>
          <a:off x="2057400" y="4267200"/>
          <a:ext cx="685800" cy="514350"/>
        </a:xfrm>
        <a:prstGeom prst="rect">
          <a:avLst/>
        </a:prstGeom>
        <a:solidFill>
          <a:srgbClr val="FFFFFF"/>
        </a:solidFill>
        <a:ln w="19050">
          <a:solidFill>
            <a:srgbClr val="000000"/>
          </a:solidFill>
          <a:prstDash val="sysDot"/>
          <a:miter lim="800000"/>
          <a:headEnd/>
          <a:tailEnd/>
        </a:ln>
      </xdr:spPr>
      <xdr:txBody>
        <a:bodyPr vertOverflow="clip" wrap="square" lIns="36576" tIns="18288" rIns="36576" bIns="18288" anchor="ctr" upright="1"/>
        <a:lstStyle/>
        <a:p>
          <a:pPr algn="ctr" rtl="0">
            <a:defRPr sz="1000"/>
          </a:pPr>
          <a:r>
            <a:rPr lang="ja-JP" altLang="en-US" sz="1100" b="1" i="0" strike="noStrike">
              <a:solidFill>
                <a:srgbClr val="000000"/>
              </a:solidFill>
              <a:latin typeface="ＭＳ Ｐゴシック"/>
              <a:ea typeface="ＭＳ Ｐゴシック"/>
            </a:rPr>
            <a:t>変更額算定に必要な資料の作成</a:t>
          </a:r>
        </a:p>
      </xdr:txBody>
    </xdr:sp>
    <xdr:clientData/>
  </xdr:twoCellAnchor>
  <xdr:twoCellAnchor>
    <xdr:from>
      <xdr:col>0</xdr:col>
      <xdr:colOff>302895</xdr:colOff>
      <xdr:row>28</xdr:row>
      <xdr:rowOff>144780</xdr:rowOff>
    </xdr:from>
    <xdr:to>
      <xdr:col>2</xdr:col>
      <xdr:colOff>449620</xdr:colOff>
      <xdr:row>32</xdr:row>
      <xdr:rowOff>152446</xdr:rowOff>
    </xdr:to>
    <xdr:sp macro="" textlink="">
      <xdr:nvSpPr>
        <xdr:cNvPr id="28" name="Text Box 122"/>
        <xdr:cNvSpPr txBox="1">
          <a:spLocks noChangeArrowheads="1"/>
        </xdr:cNvSpPr>
      </xdr:nvSpPr>
      <xdr:spPr bwMode="auto">
        <a:xfrm>
          <a:off x="304800" y="4943475"/>
          <a:ext cx="1514475" cy="695325"/>
        </a:xfrm>
        <a:prstGeom prst="rect">
          <a:avLst/>
        </a:prstGeom>
        <a:solidFill>
          <a:srgbClr val="FFFFFF"/>
        </a:solidFill>
        <a:ln w="19050">
          <a:solidFill>
            <a:srgbClr val="000000"/>
          </a:solidFill>
          <a:prstDash val="sysDot"/>
          <a:miter lim="800000"/>
          <a:headEnd/>
          <a:tailEnd/>
        </a:ln>
      </xdr:spPr>
      <xdr:txBody>
        <a:bodyPr vertOverflow="clip" wrap="square" lIns="36576" tIns="18288" rIns="36576" bIns="18288" anchor="ctr" upright="1"/>
        <a:lstStyle/>
        <a:p>
          <a:pPr algn="ctr" rtl="0">
            <a:defRPr sz="1000"/>
          </a:pPr>
          <a:r>
            <a:rPr lang="ja-JP" altLang="en-US" sz="1100" b="1" i="0" strike="noStrike">
              <a:solidFill>
                <a:srgbClr val="000000"/>
              </a:solidFill>
              <a:latin typeface="ＭＳ Ｐゴシック"/>
              <a:ea typeface="ＭＳ Ｐゴシック"/>
            </a:rPr>
            <a:t>請負代金額の変更積算</a:t>
          </a:r>
        </a:p>
      </xdr:txBody>
    </xdr:sp>
    <xdr:clientData/>
  </xdr:twoCellAnchor>
  <xdr:twoCellAnchor>
    <xdr:from>
      <xdr:col>2</xdr:col>
      <xdr:colOff>2122170</xdr:colOff>
      <xdr:row>33</xdr:row>
      <xdr:rowOff>152400</xdr:rowOff>
    </xdr:from>
    <xdr:to>
      <xdr:col>3</xdr:col>
      <xdr:colOff>1866904</xdr:colOff>
      <xdr:row>36</xdr:row>
      <xdr:rowOff>152400</xdr:rowOff>
    </xdr:to>
    <xdr:sp macro="" textlink="">
      <xdr:nvSpPr>
        <xdr:cNvPr id="29" name="Text Box 123"/>
        <xdr:cNvSpPr txBox="1">
          <a:spLocks noChangeArrowheads="1"/>
        </xdr:cNvSpPr>
      </xdr:nvSpPr>
      <xdr:spPr bwMode="auto">
        <a:xfrm>
          <a:off x="2057400" y="5810250"/>
          <a:ext cx="685800" cy="514350"/>
        </a:xfrm>
        <a:prstGeom prst="rect">
          <a:avLst/>
        </a:prstGeom>
        <a:solidFill>
          <a:srgbClr val="FFFFFF"/>
        </a:solidFill>
        <a:ln w="19050">
          <a:solidFill>
            <a:srgbClr val="000000"/>
          </a:solidFill>
          <a:prstDash val="sysDot"/>
          <a:miter lim="800000"/>
          <a:headEnd/>
          <a:tailEnd/>
        </a:ln>
      </xdr:spPr>
      <xdr:txBody>
        <a:bodyPr vertOverflow="clip" wrap="square" lIns="36576" tIns="18288" rIns="36576" bIns="18288" anchor="ctr" upright="1"/>
        <a:lstStyle/>
        <a:p>
          <a:pPr algn="ctr" rtl="0">
            <a:defRPr sz="1000"/>
          </a:pPr>
          <a:r>
            <a:rPr lang="ja-JP" altLang="en-US" sz="1100" b="1" i="0" strike="noStrike">
              <a:solidFill>
                <a:srgbClr val="000000"/>
              </a:solidFill>
              <a:latin typeface="ＭＳ Ｐゴシック"/>
              <a:ea typeface="ＭＳ Ｐゴシック"/>
            </a:rPr>
            <a:t>協議金額の確認</a:t>
          </a:r>
        </a:p>
      </xdr:txBody>
    </xdr:sp>
    <xdr:clientData/>
  </xdr:twoCellAnchor>
  <xdr:twoCellAnchor>
    <xdr:from>
      <xdr:col>2</xdr:col>
      <xdr:colOff>2438400</xdr:colOff>
      <xdr:row>37</xdr:row>
      <xdr:rowOff>38100</xdr:rowOff>
    </xdr:from>
    <xdr:to>
      <xdr:col>2</xdr:col>
      <xdr:colOff>2847975</xdr:colOff>
      <xdr:row>38</xdr:row>
      <xdr:rowOff>47625</xdr:rowOff>
    </xdr:to>
    <xdr:sp macro="" textlink="">
      <xdr:nvSpPr>
        <xdr:cNvPr id="105056" name="AutoShape 124"/>
        <xdr:cNvSpPr>
          <a:spLocks noChangeArrowheads="1"/>
        </xdr:cNvSpPr>
      </xdr:nvSpPr>
      <xdr:spPr bwMode="auto">
        <a:xfrm>
          <a:off x="4895850" y="9696450"/>
          <a:ext cx="409575" cy="180975"/>
        </a:xfrm>
        <a:prstGeom prst="downArrow">
          <a:avLst>
            <a:gd name="adj1" fmla="val 50000"/>
            <a:gd name="adj2" fmla="val 0"/>
          </a:avLst>
        </a:prstGeom>
        <a:solidFill>
          <a:srgbClr val="FFFFFF"/>
        </a:solidFill>
        <a:ln w="9525">
          <a:solidFill>
            <a:srgbClr val="000000"/>
          </a:solidFill>
          <a:miter lim="800000"/>
          <a:headEnd/>
          <a:tailEnd/>
        </a:ln>
      </xdr:spPr>
    </xdr:sp>
    <xdr:clientData/>
  </xdr:twoCellAnchor>
  <xdr:twoCellAnchor>
    <xdr:from>
      <xdr:col>3</xdr:col>
      <xdr:colOff>9525</xdr:colOff>
      <xdr:row>37</xdr:row>
      <xdr:rowOff>47625</xdr:rowOff>
    </xdr:from>
    <xdr:to>
      <xdr:col>3</xdr:col>
      <xdr:colOff>2354826</xdr:colOff>
      <xdr:row>38</xdr:row>
      <xdr:rowOff>123825</xdr:rowOff>
    </xdr:to>
    <xdr:sp macro="" textlink="">
      <xdr:nvSpPr>
        <xdr:cNvPr id="31" name="Text Box 125"/>
        <xdr:cNvSpPr txBox="1">
          <a:spLocks noChangeArrowheads="1"/>
        </xdr:cNvSpPr>
      </xdr:nvSpPr>
      <xdr:spPr bwMode="auto">
        <a:xfrm>
          <a:off x="2066925" y="6391275"/>
          <a:ext cx="67627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1" i="0" strike="noStrike">
              <a:solidFill>
                <a:srgbClr val="000000"/>
              </a:solidFill>
              <a:latin typeface="ＭＳ Ｐゴシック"/>
              <a:ea typeface="ＭＳ Ｐゴシック"/>
            </a:rPr>
            <a:t>承諾（協議開始から１４日以内）</a:t>
          </a:r>
        </a:p>
      </xdr:txBody>
    </xdr:sp>
    <xdr:clientData/>
  </xdr:twoCellAnchor>
  <xdr:twoCellAnchor>
    <xdr:from>
      <xdr:col>2</xdr:col>
      <xdr:colOff>2112645</xdr:colOff>
      <xdr:row>38</xdr:row>
      <xdr:rowOff>87630</xdr:rowOff>
    </xdr:from>
    <xdr:to>
      <xdr:col>3</xdr:col>
      <xdr:colOff>1866929</xdr:colOff>
      <xdr:row>41</xdr:row>
      <xdr:rowOff>87630</xdr:rowOff>
    </xdr:to>
    <xdr:sp macro="" textlink="">
      <xdr:nvSpPr>
        <xdr:cNvPr id="32" name="Text Box 126"/>
        <xdr:cNvSpPr txBox="1">
          <a:spLocks noChangeArrowheads="1"/>
        </xdr:cNvSpPr>
      </xdr:nvSpPr>
      <xdr:spPr bwMode="auto">
        <a:xfrm>
          <a:off x="2057400" y="6610350"/>
          <a:ext cx="685800" cy="514350"/>
        </a:xfrm>
        <a:prstGeom prst="rect">
          <a:avLst/>
        </a:prstGeom>
        <a:solidFill>
          <a:srgbClr val="FFFF99"/>
        </a:solidFill>
        <a:ln w="9525">
          <a:solidFill>
            <a:srgbClr val="000000"/>
          </a:solidFill>
          <a:miter lim="800000"/>
          <a:headEnd/>
          <a:tailEnd/>
        </a:ln>
      </xdr:spPr>
      <xdr:txBody>
        <a:bodyPr vertOverflow="clip" wrap="square" lIns="36576" tIns="18288" rIns="36576" bIns="18288" anchor="ctr" upright="1"/>
        <a:lstStyle/>
        <a:p>
          <a:pPr algn="ctr" rtl="0">
            <a:lnSpc>
              <a:spcPts val="1300"/>
            </a:lnSpc>
            <a:defRPr sz="1000"/>
          </a:pPr>
          <a:r>
            <a:rPr lang="ja-JP" altLang="en-US" sz="1100" b="1" i="0" strike="noStrike">
              <a:solidFill>
                <a:srgbClr val="000000"/>
              </a:solidFill>
              <a:latin typeface="ＭＳ Ｐゴシック"/>
              <a:ea typeface="ＭＳ Ｐゴシック"/>
            </a:rPr>
            <a:t>工事請負変更契約書を作成　      　　　　（様式５－１）　　　　</a:t>
          </a:r>
        </a:p>
      </xdr:txBody>
    </xdr:sp>
    <xdr:clientData/>
  </xdr:twoCellAnchor>
  <xdr:twoCellAnchor>
    <xdr:from>
      <xdr:col>2</xdr:col>
      <xdr:colOff>638175</xdr:colOff>
      <xdr:row>39</xdr:row>
      <xdr:rowOff>38100</xdr:rowOff>
    </xdr:from>
    <xdr:to>
      <xdr:col>2</xdr:col>
      <xdr:colOff>1914525</xdr:colOff>
      <xdr:row>40</xdr:row>
      <xdr:rowOff>133350</xdr:rowOff>
    </xdr:to>
    <xdr:sp macro="" textlink="">
      <xdr:nvSpPr>
        <xdr:cNvPr id="105059" name="AutoShape 127"/>
        <xdr:cNvSpPr>
          <a:spLocks noChangeArrowheads="1"/>
        </xdr:cNvSpPr>
      </xdr:nvSpPr>
      <xdr:spPr bwMode="auto">
        <a:xfrm>
          <a:off x="3095625" y="10039350"/>
          <a:ext cx="1276350" cy="266700"/>
        </a:xfrm>
        <a:prstGeom prst="leftArrow">
          <a:avLst>
            <a:gd name="adj1" fmla="val 50000"/>
            <a:gd name="adj2" fmla="val 2740198"/>
          </a:avLst>
        </a:prstGeom>
        <a:solidFill>
          <a:srgbClr val="FFFFFF"/>
        </a:solidFill>
        <a:ln w="9525">
          <a:solidFill>
            <a:srgbClr val="000000"/>
          </a:solidFill>
          <a:miter lim="800000"/>
          <a:headEnd/>
          <a:tailEnd/>
        </a:ln>
      </xdr:spPr>
    </xdr:sp>
    <xdr:clientData/>
  </xdr:twoCellAnchor>
  <xdr:twoCellAnchor>
    <xdr:from>
      <xdr:col>0</xdr:col>
      <xdr:colOff>302895</xdr:colOff>
      <xdr:row>38</xdr:row>
      <xdr:rowOff>76200</xdr:rowOff>
    </xdr:from>
    <xdr:to>
      <xdr:col>2</xdr:col>
      <xdr:colOff>449620</xdr:colOff>
      <xdr:row>41</xdr:row>
      <xdr:rowOff>76200</xdr:rowOff>
    </xdr:to>
    <xdr:sp macro="" textlink="">
      <xdr:nvSpPr>
        <xdr:cNvPr id="34" name="Text Box 128"/>
        <xdr:cNvSpPr txBox="1">
          <a:spLocks noChangeArrowheads="1"/>
        </xdr:cNvSpPr>
      </xdr:nvSpPr>
      <xdr:spPr bwMode="auto">
        <a:xfrm>
          <a:off x="304800" y="6591300"/>
          <a:ext cx="1514475" cy="514350"/>
        </a:xfrm>
        <a:prstGeom prst="rect">
          <a:avLst/>
        </a:prstGeom>
        <a:solidFill>
          <a:srgbClr val="FFFFFF"/>
        </a:solidFill>
        <a:ln w="19050">
          <a:solidFill>
            <a:srgbClr val="000000"/>
          </a:solidFill>
          <a:prstDash val="sysDot"/>
          <a:miter lim="800000"/>
          <a:headEnd/>
          <a:tailEnd/>
        </a:ln>
      </xdr:spPr>
      <xdr:txBody>
        <a:bodyPr vertOverflow="clip" wrap="square" lIns="36576" tIns="18288" rIns="36576" bIns="18288" anchor="ctr" upright="1"/>
        <a:lstStyle/>
        <a:p>
          <a:pPr algn="ctr" rtl="0">
            <a:defRPr sz="1000"/>
          </a:pPr>
          <a:r>
            <a:rPr lang="ja-JP" altLang="en-US" sz="1100" b="1" i="0" strike="noStrike">
              <a:solidFill>
                <a:srgbClr val="000000"/>
              </a:solidFill>
              <a:latin typeface="ＭＳ Ｐゴシック"/>
              <a:ea typeface="ＭＳ Ｐゴシック"/>
            </a:rPr>
            <a:t>変更契約の手続き</a:t>
          </a:r>
        </a:p>
      </xdr:txBody>
    </xdr:sp>
    <xdr:clientData/>
  </xdr:twoCellAnchor>
  <xdr:twoCellAnchor>
    <xdr:from>
      <xdr:col>3</xdr:col>
      <xdr:colOff>78105</xdr:colOff>
      <xdr:row>18</xdr:row>
      <xdr:rowOff>106680</xdr:rowOff>
    </xdr:from>
    <xdr:to>
      <xdr:col>3</xdr:col>
      <xdr:colOff>2196740</xdr:colOff>
      <xdr:row>20</xdr:row>
      <xdr:rowOff>9714</xdr:rowOff>
    </xdr:to>
    <xdr:sp macro="" textlink="">
      <xdr:nvSpPr>
        <xdr:cNvPr id="35" name="Text Box 129"/>
        <xdr:cNvSpPr txBox="1">
          <a:spLocks noChangeArrowheads="1"/>
        </xdr:cNvSpPr>
      </xdr:nvSpPr>
      <xdr:spPr bwMode="auto">
        <a:xfrm>
          <a:off x="2133600" y="3190875"/>
          <a:ext cx="60960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1" i="0" strike="noStrike">
              <a:solidFill>
                <a:srgbClr val="000000"/>
              </a:solidFill>
              <a:latin typeface="ＭＳ Ｐゴシック"/>
              <a:ea typeface="ＭＳ Ｐゴシック"/>
            </a:rPr>
            <a:t>請負代金額の１％を超える</a:t>
          </a:r>
        </a:p>
      </xdr:txBody>
    </xdr:sp>
    <xdr:clientData/>
  </xdr:twoCellAnchor>
  <xdr:twoCellAnchor>
    <xdr:from>
      <xdr:col>2</xdr:col>
      <xdr:colOff>1017270</xdr:colOff>
      <xdr:row>38</xdr:row>
      <xdr:rowOff>66675</xdr:rowOff>
    </xdr:from>
    <xdr:to>
      <xdr:col>2</xdr:col>
      <xdr:colOff>1992645</xdr:colOff>
      <xdr:row>39</xdr:row>
      <xdr:rowOff>144856</xdr:rowOff>
    </xdr:to>
    <xdr:sp macro="" textlink="">
      <xdr:nvSpPr>
        <xdr:cNvPr id="36" name="Text Box 130"/>
        <xdr:cNvSpPr txBox="1">
          <a:spLocks noChangeArrowheads="1"/>
        </xdr:cNvSpPr>
      </xdr:nvSpPr>
      <xdr:spPr bwMode="auto">
        <a:xfrm>
          <a:off x="2057400" y="6581775"/>
          <a:ext cx="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1" i="0" strike="noStrike">
              <a:solidFill>
                <a:srgbClr val="000000"/>
              </a:solidFill>
              <a:latin typeface="ＭＳ Ｐゴシック"/>
              <a:ea typeface="ＭＳ Ｐゴシック"/>
            </a:rPr>
            <a:t>提　　出</a:t>
          </a:r>
        </a:p>
      </xdr:txBody>
    </xdr:sp>
    <xdr:clientData/>
  </xdr:twoCellAnchor>
  <xdr:twoCellAnchor>
    <xdr:from>
      <xdr:col>1</xdr:col>
      <xdr:colOff>1619250</xdr:colOff>
      <xdr:row>9</xdr:row>
      <xdr:rowOff>66675</xdr:rowOff>
    </xdr:from>
    <xdr:to>
      <xdr:col>2</xdr:col>
      <xdr:colOff>2600325</xdr:colOff>
      <xdr:row>12</xdr:row>
      <xdr:rowOff>66675</xdr:rowOff>
    </xdr:to>
    <xdr:grpSp>
      <xdr:nvGrpSpPr>
        <xdr:cNvPr id="105063" name="Group 137"/>
        <xdr:cNvGrpSpPr>
          <a:grpSpLocks/>
        </xdr:cNvGrpSpPr>
      </xdr:nvGrpSpPr>
      <xdr:grpSpPr bwMode="auto">
        <a:xfrm>
          <a:off x="2438400" y="4924425"/>
          <a:ext cx="2619375" cy="514350"/>
          <a:chOff x="237" y="429"/>
          <a:chExt cx="255" cy="54"/>
        </a:xfrm>
      </xdr:grpSpPr>
      <xdr:sp macro="" textlink="">
        <xdr:nvSpPr>
          <xdr:cNvPr id="105065" name="AutoShape 134"/>
          <xdr:cNvSpPr>
            <a:spLocks noChangeArrowheads="1"/>
          </xdr:cNvSpPr>
        </xdr:nvSpPr>
        <xdr:spPr bwMode="auto">
          <a:xfrm>
            <a:off x="237" y="429"/>
            <a:ext cx="255" cy="54"/>
          </a:xfrm>
          <a:prstGeom prst="roundRect">
            <a:avLst>
              <a:gd name="adj" fmla="val 16667"/>
            </a:avLst>
          </a:prstGeom>
          <a:solidFill>
            <a:srgbClr val="CCFFFF"/>
          </a:solidFill>
          <a:ln w="25400" cmpd="dbl">
            <a:solidFill>
              <a:srgbClr val="000000"/>
            </a:solidFill>
            <a:round/>
            <a:headEnd/>
            <a:tailEnd/>
          </a:ln>
        </xdr:spPr>
      </xdr:sp>
      <xdr:sp macro="" textlink="">
        <xdr:nvSpPr>
          <xdr:cNvPr id="39" name="Text Box 135"/>
          <xdr:cNvSpPr txBox="1">
            <a:spLocks noChangeArrowheads="1"/>
          </xdr:cNvSpPr>
        </xdr:nvSpPr>
        <xdr:spPr bwMode="auto">
          <a:xfrm>
            <a:off x="277" y="439"/>
            <a:ext cx="178" cy="35"/>
          </a:xfrm>
          <a:prstGeom prst="rect">
            <a:avLst/>
          </a:prstGeom>
          <a:solidFill>
            <a:srgbClr val="CCFFFF"/>
          </a:solidFill>
          <a:ln w="9525">
            <a:noFill/>
            <a:miter lim="800000"/>
            <a:headEnd/>
            <a:tailEnd/>
          </a:ln>
        </xdr:spPr>
        <xdr:txBody>
          <a:bodyPr vertOverflow="clip" wrap="square" lIns="45720" tIns="27432" rIns="45720" bIns="0" anchor="t" upright="1"/>
          <a:lstStyle/>
          <a:p>
            <a:pPr algn="ctr" rtl="0">
              <a:defRPr sz="1000"/>
            </a:pPr>
            <a:r>
              <a:rPr lang="ja-JP" altLang="en-US" sz="2000" b="0" i="0" strike="noStrike">
                <a:solidFill>
                  <a:srgbClr val="000000"/>
                </a:solidFill>
                <a:latin typeface="ＭＳ Ｐゴシック"/>
                <a:ea typeface="ＭＳ Ｐゴシック"/>
              </a:rPr>
              <a:t>手続き手順</a:t>
            </a:r>
          </a:p>
        </xdr:txBody>
      </xdr:sp>
    </xdr:grpSp>
    <xdr:clientData/>
  </xdr:twoCellAnchor>
  <xdr:twoCellAnchor>
    <xdr:from>
      <xdr:col>2</xdr:col>
      <xdr:colOff>624840</xdr:colOff>
      <xdr:row>19</xdr:row>
      <xdr:rowOff>47625</xdr:rowOff>
    </xdr:from>
    <xdr:to>
      <xdr:col>2</xdr:col>
      <xdr:colOff>2415146</xdr:colOff>
      <xdr:row>20</xdr:row>
      <xdr:rowOff>123825</xdr:rowOff>
    </xdr:to>
    <xdr:sp macro="" textlink="">
      <xdr:nvSpPr>
        <xdr:cNvPr id="40" name="Text Box 136"/>
        <xdr:cNvSpPr txBox="1">
          <a:spLocks noChangeArrowheads="1"/>
        </xdr:cNvSpPr>
      </xdr:nvSpPr>
      <xdr:spPr bwMode="auto">
        <a:xfrm>
          <a:off x="1990725" y="3305175"/>
          <a:ext cx="66675" cy="247650"/>
        </a:xfrm>
        <a:prstGeom prst="rect">
          <a:avLst/>
        </a:prstGeom>
        <a:noFill/>
        <a:ln w="9525">
          <a:noFill/>
          <a:miter lim="800000"/>
          <a:headEnd/>
          <a:tailEnd/>
        </a:ln>
      </xdr:spPr>
      <xdr:txBody>
        <a:bodyPr vertOverflow="clip" wrap="square" lIns="27432" tIns="18288" rIns="0" bIns="0" anchor="t" upright="1"/>
        <a:lstStyle/>
        <a:p>
          <a:pPr algn="l" rtl="0">
            <a:lnSpc>
              <a:spcPts val="1000"/>
            </a:lnSpc>
            <a:defRPr sz="1000"/>
          </a:pPr>
          <a:r>
            <a:rPr lang="ja-JP" altLang="en-US" sz="900" b="1" i="0" strike="noStrike">
              <a:solidFill>
                <a:srgbClr val="000000"/>
              </a:solidFill>
              <a:latin typeface="ＭＳ Ｐゴシック"/>
              <a:ea typeface="ＭＳ Ｐゴシック"/>
            </a:rPr>
            <a:t>残工期の２ヶ月以上前</a:t>
          </a:r>
        </a:p>
        <a:p>
          <a:pPr algn="l" rtl="0">
            <a:defRPr sz="1000"/>
          </a:pPr>
          <a:endParaRPr lang="ja-JP" altLang="en-US" sz="900" b="1" i="0" strike="noStrike">
            <a:solidFill>
              <a:srgbClr val="000000"/>
            </a:solidFill>
            <a:latin typeface="ＭＳ Ｐゴシック"/>
            <a:ea typeface="ＭＳ Ｐゴシック"/>
          </a:endParaRPr>
        </a:p>
      </xdr:txBody>
    </xdr:sp>
    <xdr:clientData/>
  </xdr:twoCellAnchor>
</xdr:wsDr>
</file>

<file path=xl/drawings/drawing67.xml><?xml version="1.0" encoding="utf-8"?>
<xdr:wsDr xmlns:xdr="http://schemas.openxmlformats.org/drawingml/2006/spreadsheetDrawing" xmlns:a="http://schemas.openxmlformats.org/drawingml/2006/main">
  <xdr:twoCellAnchor editAs="absolute">
    <xdr:from>
      <xdr:col>8</xdr:col>
      <xdr:colOff>0</xdr:colOff>
      <xdr:row>3</xdr:row>
      <xdr:rowOff>0</xdr:rowOff>
    </xdr:from>
    <xdr:to>
      <xdr:col>10</xdr:col>
      <xdr:colOff>539330</xdr:colOff>
      <xdr:row>5</xdr:row>
      <xdr:rowOff>126236</xdr:rowOff>
    </xdr:to>
    <xdr:sp macro="" textlink="">
      <xdr:nvSpPr>
        <xdr:cNvPr id="2" name="テキスト ボックス 1">
          <a:hlinkClick xmlns:r="http://schemas.openxmlformats.org/officeDocument/2006/relationships" r:id="rId1"/>
        </xdr:cNvPr>
        <xdr:cNvSpPr txBox="1"/>
      </xdr:nvSpPr>
      <xdr:spPr>
        <a:xfrm>
          <a:off x="6315075" y="51435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298498</xdr:colOff>
      <xdr:row>113</xdr:row>
      <xdr:rowOff>65942</xdr:rowOff>
    </xdr:from>
    <xdr:to>
      <xdr:col>3</xdr:col>
      <xdr:colOff>424597</xdr:colOff>
      <xdr:row>117</xdr:row>
      <xdr:rowOff>7327</xdr:rowOff>
    </xdr:to>
    <xdr:sp macro="" textlink="">
      <xdr:nvSpPr>
        <xdr:cNvPr id="2" name="テキスト ボックス 1"/>
        <xdr:cNvSpPr txBox="1"/>
      </xdr:nvSpPr>
      <xdr:spPr>
        <a:xfrm>
          <a:off x="300403" y="20105077"/>
          <a:ext cx="2198077" cy="6887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メモ：</a:t>
          </a:r>
          <a:r>
            <a:rPr kumimoji="1" lang="ja-JP" altLang="en-US" sz="800"/>
            <a:t>（このメモは印刷されません）</a:t>
          </a:r>
          <a:endParaRPr kumimoji="1" lang="en-US" altLang="ja-JP" sz="1100"/>
        </a:p>
        <a:p>
          <a:pPr>
            <a:lnSpc>
              <a:spcPts val="1300"/>
            </a:lnSpc>
          </a:pPr>
          <a:r>
            <a:rPr kumimoji="1" lang="ja-JP" altLang="en-US" sz="1100"/>
            <a:t>前払金がない工事の場合は、この書式を使う。</a:t>
          </a:r>
        </a:p>
      </xdr:txBody>
    </xdr:sp>
    <xdr:clientData fPrintsWithSheet="0"/>
  </xdr:twoCellAnchor>
  <xdr:twoCellAnchor editAs="absolute">
    <xdr:from>
      <xdr:col>0</xdr:col>
      <xdr:colOff>0</xdr:colOff>
      <xdr:row>6</xdr:row>
      <xdr:rowOff>0</xdr:rowOff>
    </xdr:from>
    <xdr:to>
      <xdr:col>2</xdr:col>
      <xdr:colOff>533466</xdr:colOff>
      <xdr:row>8</xdr:row>
      <xdr:rowOff>134098</xdr:rowOff>
    </xdr:to>
    <xdr:sp macro="" textlink="">
      <xdr:nvSpPr>
        <xdr:cNvPr id="3" name="テキスト ボックス 2">
          <a:hlinkClick xmlns:r="http://schemas.openxmlformats.org/officeDocument/2006/relationships" r:id="rId1"/>
        </xdr:cNvPr>
        <xdr:cNvSpPr txBox="1"/>
      </xdr:nvSpPr>
      <xdr:spPr>
        <a:xfrm>
          <a:off x="0" y="1011115"/>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0</xdr:col>
      <xdr:colOff>68580</xdr:colOff>
      <xdr:row>0</xdr:row>
      <xdr:rowOff>66675</xdr:rowOff>
    </xdr:from>
    <xdr:to>
      <xdr:col>1</xdr:col>
      <xdr:colOff>428395</xdr:colOff>
      <xdr:row>1</xdr:row>
      <xdr:rowOff>85725</xdr:rowOff>
    </xdr:to>
    <xdr:sp macro="" textlink="">
      <xdr:nvSpPr>
        <xdr:cNvPr id="2" name="Rectangle 1">
          <a:hlinkClick xmlns:r="http://schemas.openxmlformats.org/officeDocument/2006/relationships" r:id="rId1"/>
        </xdr:cNvPr>
        <xdr:cNvSpPr>
          <a:spLocks noChangeArrowheads="1"/>
        </xdr:cNvSpPr>
      </xdr:nvSpPr>
      <xdr:spPr bwMode="auto">
        <a:xfrm>
          <a:off x="66675" y="66675"/>
          <a:ext cx="800100" cy="190500"/>
        </a:xfrm>
        <a:prstGeom prst="rect">
          <a:avLst/>
        </a:prstGeom>
        <a:solidFill>
          <a:srgbClr val="99CC00"/>
        </a:solidFill>
        <a:ln w="9525">
          <a:solidFill>
            <a:srgbClr val="FF0000"/>
          </a:solidFill>
          <a:miter lim="800000"/>
          <a:headEnd/>
          <a:tailEnd/>
        </a:ln>
        <a:effectLst/>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リストへ戻る</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539330</xdr:colOff>
      <xdr:row>2</xdr:row>
      <xdr:rowOff>126236</xdr:rowOff>
    </xdr:to>
    <xdr:sp macro="" textlink="">
      <xdr:nvSpPr>
        <xdr:cNvPr id="2" name="テキスト ボックス 1">
          <a:hlinkClick xmlns:r="http://schemas.openxmlformats.org/officeDocument/2006/relationships" r:id="rId1"/>
        </xdr:cNvPr>
        <xdr:cNvSpPr txBox="1"/>
      </xdr:nvSpPr>
      <xdr:spPr>
        <a:xfrm>
          <a:off x="0" y="0"/>
          <a:ext cx="1907002" cy="469136"/>
        </a:xfrm>
        <a:prstGeom prst="rect">
          <a:avLst/>
        </a:prstGeom>
        <a:solidFill>
          <a:srgbClr val="FFFFCC"/>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目次シートへ戻る</a:t>
          </a:r>
          <a:endParaRPr kumimoji="1" lang="en-US" altLang="ja-JP" sz="1100"/>
        </a:p>
        <a:p>
          <a:pPr algn="ctr"/>
          <a:r>
            <a:rPr kumimoji="1" lang="ja-JP" altLang="en-US" sz="1100"/>
            <a:t>リンク</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www.nta.go.jp/tetsuzuki/shinsei/annai/shohi/annai/1461_03.htm"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3.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31.bin"/><Relationship Id="rId3" Type="http://schemas.openxmlformats.org/officeDocument/2006/relationships/hyperlink" Target="http://www.mlit.go.jp/totikensangyo/const/1_6_bt_000191.html" TargetMode="External"/><Relationship Id="rId7" Type="http://schemas.openxmlformats.org/officeDocument/2006/relationships/hyperlink" Target="http://www.mlit.go.jp/totikensangyo/const/totikensangyo_const_tk2_000080.html" TargetMode="External"/><Relationship Id="rId2" Type="http://schemas.openxmlformats.org/officeDocument/2006/relationships/hyperlink" Target="http://www.pref.kagoshima.jp/ah01/infra/tochi-kensetu/kensetu/sekoutaisei.html" TargetMode="External"/><Relationship Id="rId1" Type="http://schemas.openxmlformats.org/officeDocument/2006/relationships/hyperlink" Target="http://www.moriya-s.co.jp/news/rouanexel1.html" TargetMode="External"/><Relationship Id="rId6" Type="http://schemas.openxmlformats.org/officeDocument/2006/relationships/hyperlink" Target="http://www.mlit.go.jp/common/000998179.pdf" TargetMode="External"/><Relationship Id="rId5" Type="http://schemas.openxmlformats.org/officeDocument/2006/relationships/hyperlink" Target="http://www.mlit.go.jp/common/000998178.pdf" TargetMode="External"/><Relationship Id="rId4" Type="http://schemas.openxmlformats.org/officeDocument/2006/relationships/hyperlink" Target="http://www.mlit.go.jp/common/000998177.pdf" TargetMode="External"/><Relationship Id="rId9"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6.xml"/><Relationship Id="rId1" Type="http://schemas.openxmlformats.org/officeDocument/2006/relationships/printerSettings" Target="../printerSettings/printerSettings47.bin"/><Relationship Id="rId4" Type="http://schemas.openxmlformats.org/officeDocument/2006/relationships/comments" Target="../comments4.xml"/></Relationships>
</file>

<file path=xl/worksheets/_rels/sheet4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5.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7.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7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indexed="10"/>
  </sheetPr>
  <dimension ref="B1:G72"/>
  <sheetViews>
    <sheetView tabSelected="1" zoomScale="85" zoomScaleNormal="85" workbookViewId="0"/>
  </sheetViews>
  <sheetFormatPr defaultColWidth="9" defaultRowHeight="14.25"/>
  <cols>
    <col min="1" max="1" width="2.375" style="314" customWidth="1"/>
    <col min="2" max="2" width="5.625" style="313" bestFit="1" customWidth="1"/>
    <col min="3" max="3" width="23.125" style="314" bestFit="1" customWidth="1"/>
    <col min="4" max="4" width="11.125" style="313" bestFit="1" customWidth="1"/>
    <col min="5" max="5" width="56" style="314" bestFit="1" customWidth="1"/>
    <col min="6" max="6" width="29.375" style="313" customWidth="1"/>
    <col min="7" max="7" width="29.75" style="313" bestFit="1" customWidth="1"/>
    <col min="8" max="16384" width="9" style="314"/>
  </cols>
  <sheetData>
    <row r="1" spans="2:7">
      <c r="G1" s="376" t="s">
        <v>1287</v>
      </c>
    </row>
    <row r="2" spans="2:7" s="376" customFormat="1">
      <c r="B2" s="376" t="s">
        <v>118</v>
      </c>
      <c r="G2" s="376" t="s">
        <v>1824</v>
      </c>
    </row>
    <row r="3" spans="2:7" s="376" customFormat="1"/>
    <row r="4" spans="2:7" s="376" customFormat="1">
      <c r="B4" s="376" t="s">
        <v>120</v>
      </c>
    </row>
    <row r="5" spans="2:7" s="376" customFormat="1">
      <c r="B5" s="376" t="s">
        <v>1825</v>
      </c>
    </row>
    <row r="6" spans="2:7" s="376" customFormat="1">
      <c r="B6" s="376" t="s">
        <v>606</v>
      </c>
    </row>
    <row r="7" spans="2:7" s="376" customFormat="1">
      <c r="B7" s="376" t="s">
        <v>121</v>
      </c>
    </row>
    <row r="8" spans="2:7" s="376" customFormat="1">
      <c r="B8" s="376" t="s">
        <v>122</v>
      </c>
    </row>
    <row r="9" spans="2:7" s="376" customFormat="1">
      <c r="B9" s="376" t="s">
        <v>1210</v>
      </c>
    </row>
    <row r="10" spans="2:7" s="376" customFormat="1" ht="18" customHeight="1"/>
    <row r="11" spans="2:7" ht="19.5" thickBot="1">
      <c r="B11" s="375" t="s">
        <v>117</v>
      </c>
    </row>
    <row r="12" spans="2:7" ht="75.75" customHeight="1" thickBot="1">
      <c r="B12" s="315" t="s">
        <v>123</v>
      </c>
      <c r="C12" s="316" t="s">
        <v>124</v>
      </c>
      <c r="D12" s="316" t="s">
        <v>125</v>
      </c>
      <c r="E12" s="316" t="s">
        <v>126</v>
      </c>
      <c r="F12" s="369" t="s">
        <v>80</v>
      </c>
      <c r="G12" s="317" t="s">
        <v>81</v>
      </c>
    </row>
    <row r="13" spans="2:7" ht="33.75" customHeight="1">
      <c r="B13" s="1316"/>
      <c r="C13" s="1315"/>
      <c r="D13" s="1313" t="s">
        <v>1557</v>
      </c>
      <c r="E13" s="1319" t="s">
        <v>1558</v>
      </c>
      <c r="F13" s="1314" t="s">
        <v>84</v>
      </c>
      <c r="G13" s="1314"/>
    </row>
    <row r="14" spans="2:7" ht="33.75" customHeight="1">
      <c r="B14" s="324">
        <v>2</v>
      </c>
      <c r="C14" s="319" t="s">
        <v>1599</v>
      </c>
      <c r="D14" s="1326" t="s">
        <v>1556</v>
      </c>
      <c r="E14" s="1329" t="s">
        <v>1555</v>
      </c>
      <c r="F14" s="372" t="s">
        <v>85</v>
      </c>
      <c r="G14" s="372"/>
    </row>
    <row r="15" spans="2:7" ht="33.75" customHeight="1" thickBot="1">
      <c r="B15" s="1327"/>
      <c r="C15" s="1322"/>
      <c r="D15" s="1328" t="s">
        <v>1554</v>
      </c>
      <c r="E15" s="1330" t="s">
        <v>1402</v>
      </c>
      <c r="F15" s="373">
        <v>1350</v>
      </c>
      <c r="G15" s="373"/>
    </row>
    <row r="16" spans="2:7" ht="33.75" customHeight="1">
      <c r="B16" s="1312"/>
      <c r="C16" s="1315"/>
      <c r="D16" s="1334"/>
      <c r="E16" s="1319" t="s">
        <v>1619</v>
      </c>
      <c r="F16" s="1314"/>
      <c r="G16" s="1314"/>
    </row>
    <row r="17" spans="2:7" ht="33.75" customHeight="1">
      <c r="B17" s="318"/>
      <c r="C17" s="319"/>
      <c r="D17" s="1302" t="s">
        <v>1552</v>
      </c>
      <c r="E17" s="1331" t="s">
        <v>127</v>
      </c>
      <c r="F17" s="374" t="s">
        <v>82</v>
      </c>
      <c r="G17" s="370"/>
    </row>
    <row r="18" spans="2:7" ht="33.75" customHeight="1">
      <c r="B18" s="318"/>
      <c r="C18" s="319"/>
      <c r="D18" s="1317" t="s">
        <v>1553</v>
      </c>
      <c r="E18" s="1329" t="s">
        <v>128</v>
      </c>
      <c r="F18" s="1318" t="s">
        <v>83</v>
      </c>
      <c r="G18" s="372"/>
    </row>
    <row r="19" spans="2:7" ht="33.75" customHeight="1">
      <c r="B19" s="318"/>
      <c r="C19" s="319"/>
      <c r="D19" s="1304" t="s">
        <v>1559</v>
      </c>
      <c r="E19" s="1331" t="s">
        <v>1312</v>
      </c>
      <c r="F19" s="370"/>
      <c r="G19" s="370"/>
    </row>
    <row r="20" spans="2:7" ht="33.75" customHeight="1">
      <c r="B20" s="1468"/>
      <c r="C20" s="319"/>
      <c r="D20" s="1304" t="s">
        <v>1801</v>
      </c>
      <c r="E20" s="1331" t="s">
        <v>1802</v>
      </c>
      <c r="F20" s="370" t="s">
        <v>1803</v>
      </c>
      <c r="G20" s="370"/>
    </row>
    <row r="21" spans="2:7" ht="33.75" customHeight="1">
      <c r="B21" s="318"/>
      <c r="C21" s="319"/>
      <c r="D21" s="1303" t="s">
        <v>1560</v>
      </c>
      <c r="E21" s="1329" t="s">
        <v>1605</v>
      </c>
      <c r="F21" s="372"/>
      <c r="G21" s="372" t="s">
        <v>86</v>
      </c>
    </row>
    <row r="22" spans="2:7" ht="33.75" customHeight="1">
      <c r="B22" s="318"/>
      <c r="C22" s="319"/>
      <c r="D22" s="1303" t="s">
        <v>1561</v>
      </c>
      <c r="E22" s="1329" t="s">
        <v>256</v>
      </c>
      <c r="F22" s="372"/>
      <c r="G22" s="372" t="s">
        <v>87</v>
      </c>
    </row>
    <row r="23" spans="2:7" ht="33.75" customHeight="1">
      <c r="B23" s="318"/>
      <c r="C23" s="319"/>
      <c r="D23" s="1303" t="s">
        <v>143</v>
      </c>
      <c r="E23" s="1329" t="s">
        <v>130</v>
      </c>
      <c r="F23" s="372"/>
      <c r="G23" s="372" t="s">
        <v>88</v>
      </c>
    </row>
    <row r="24" spans="2:7" ht="33.75" customHeight="1">
      <c r="B24" s="318">
        <v>3</v>
      </c>
      <c r="C24" s="319" t="s">
        <v>1600</v>
      </c>
      <c r="D24" s="1303" t="s">
        <v>144</v>
      </c>
      <c r="E24" s="1329" t="s">
        <v>131</v>
      </c>
      <c r="F24" s="372" t="s">
        <v>85</v>
      </c>
      <c r="G24" s="372"/>
    </row>
    <row r="25" spans="2:7" ht="33.75" customHeight="1">
      <c r="B25" s="318"/>
      <c r="C25" s="319"/>
      <c r="D25" s="1303" t="s">
        <v>145</v>
      </c>
      <c r="E25" s="1329" t="s">
        <v>132</v>
      </c>
      <c r="F25" s="372" t="s">
        <v>89</v>
      </c>
      <c r="G25" s="372"/>
    </row>
    <row r="26" spans="2:7" ht="33.75" customHeight="1">
      <c r="B26" s="318"/>
      <c r="C26" s="319"/>
      <c r="D26" s="1334"/>
      <c r="E26" s="1329" t="s">
        <v>1615</v>
      </c>
      <c r="F26" s="372" t="s">
        <v>85</v>
      </c>
      <c r="G26" s="372"/>
    </row>
    <row r="27" spans="2:7" ht="33.75" customHeight="1">
      <c r="B27" s="318"/>
      <c r="C27" s="319"/>
      <c r="D27" s="1303" t="s">
        <v>146</v>
      </c>
      <c r="E27" s="1329" t="s">
        <v>133</v>
      </c>
      <c r="F27" s="372" t="s">
        <v>90</v>
      </c>
      <c r="G27" s="372"/>
    </row>
    <row r="28" spans="2:7" ht="33.75" customHeight="1">
      <c r="B28" s="318"/>
      <c r="C28" s="319"/>
      <c r="D28" s="1303" t="s">
        <v>156</v>
      </c>
      <c r="E28" s="1329" t="s">
        <v>134</v>
      </c>
      <c r="F28" s="372" t="s">
        <v>91</v>
      </c>
      <c r="G28" s="372"/>
    </row>
    <row r="29" spans="2:7" ht="33.75" customHeight="1">
      <c r="B29" s="318"/>
      <c r="C29" s="319"/>
      <c r="D29" s="1303" t="s">
        <v>1359</v>
      </c>
      <c r="E29" s="1329" t="s">
        <v>135</v>
      </c>
      <c r="F29" s="372" t="s">
        <v>85</v>
      </c>
      <c r="G29" s="372"/>
    </row>
    <row r="30" spans="2:7" ht="33.75" customHeight="1">
      <c r="B30" s="318"/>
      <c r="C30" s="319"/>
      <c r="D30" s="1303" t="s">
        <v>1562</v>
      </c>
      <c r="E30" s="1329" t="s">
        <v>259</v>
      </c>
      <c r="F30" s="372"/>
      <c r="G30" s="372" t="s">
        <v>92</v>
      </c>
    </row>
    <row r="31" spans="2:7" ht="33.75" customHeight="1">
      <c r="B31" s="318"/>
      <c r="C31" s="319"/>
      <c r="D31" s="1303" t="s">
        <v>1563</v>
      </c>
      <c r="E31" s="1329" t="s">
        <v>258</v>
      </c>
      <c r="F31" s="372"/>
      <c r="G31" s="372" t="s">
        <v>93</v>
      </c>
    </row>
    <row r="32" spans="2:7" ht="33.75" customHeight="1">
      <c r="B32" s="318"/>
      <c r="C32" s="319"/>
      <c r="D32" s="1303" t="s">
        <v>1564</v>
      </c>
      <c r="E32" s="1329" t="s">
        <v>253</v>
      </c>
      <c r="F32" s="372"/>
      <c r="G32" s="372" t="s">
        <v>94</v>
      </c>
    </row>
    <row r="33" spans="2:7" ht="33.75" customHeight="1" thickBot="1">
      <c r="B33" s="321"/>
      <c r="C33" s="322"/>
      <c r="D33" s="1320" t="s">
        <v>1565</v>
      </c>
      <c r="E33" s="1332" t="s">
        <v>136</v>
      </c>
      <c r="F33" s="371" t="s">
        <v>85</v>
      </c>
      <c r="G33" s="371"/>
    </row>
    <row r="34" spans="2:7" ht="33.75" customHeight="1">
      <c r="B34" s="1312"/>
      <c r="C34" s="1315"/>
      <c r="D34" s="1321" t="s">
        <v>1566</v>
      </c>
      <c r="E34" s="1319" t="s">
        <v>137</v>
      </c>
      <c r="F34" s="1314"/>
      <c r="G34" s="1314" t="s">
        <v>95</v>
      </c>
    </row>
    <row r="35" spans="2:7" ht="33.75" customHeight="1">
      <c r="B35" s="318"/>
      <c r="C35" s="319"/>
      <c r="D35" s="1303" t="s">
        <v>157</v>
      </c>
      <c r="E35" s="1329" t="s">
        <v>1753</v>
      </c>
      <c r="F35" s="372"/>
      <c r="G35" s="372" t="s">
        <v>1606</v>
      </c>
    </row>
    <row r="36" spans="2:7" ht="33.75" customHeight="1">
      <c r="B36" s="318"/>
      <c r="C36" s="319"/>
      <c r="D36" s="1334"/>
      <c r="E36" s="1329" t="s">
        <v>1642</v>
      </c>
      <c r="F36" s="372"/>
      <c r="G36" s="372"/>
    </row>
    <row r="37" spans="2:7" ht="33.75" customHeight="1">
      <c r="B37" s="318"/>
      <c r="C37" s="319"/>
      <c r="D37" s="1303" t="s">
        <v>158</v>
      </c>
      <c r="E37" s="1329" t="s">
        <v>254</v>
      </c>
      <c r="F37" s="372"/>
      <c r="G37" s="372" t="s">
        <v>96</v>
      </c>
    </row>
    <row r="38" spans="2:7" ht="33.75" customHeight="1">
      <c r="B38" s="318"/>
      <c r="C38" s="319"/>
      <c r="D38" s="1303" t="s">
        <v>1567</v>
      </c>
      <c r="E38" s="1329" t="s">
        <v>257</v>
      </c>
      <c r="F38" s="372"/>
      <c r="G38" s="372" t="s">
        <v>97</v>
      </c>
    </row>
    <row r="39" spans="2:7" ht="33.75" customHeight="1">
      <c r="B39" s="318"/>
      <c r="C39" s="319"/>
      <c r="D39" s="1303" t="s">
        <v>1568</v>
      </c>
      <c r="E39" s="1329" t="s">
        <v>1620</v>
      </c>
      <c r="F39" s="372"/>
      <c r="G39" s="372" t="s">
        <v>98</v>
      </c>
    </row>
    <row r="40" spans="2:7" ht="33.75" customHeight="1">
      <c r="B40" s="1482">
        <v>4</v>
      </c>
      <c r="C40" s="1490" t="s">
        <v>1598</v>
      </c>
      <c r="D40" s="1303" t="s">
        <v>1569</v>
      </c>
      <c r="E40" s="1329" t="s">
        <v>138</v>
      </c>
      <c r="F40" s="372"/>
      <c r="G40" s="372" t="s">
        <v>99</v>
      </c>
    </row>
    <row r="41" spans="2:7" ht="33.75" customHeight="1">
      <c r="B41" s="1482"/>
      <c r="C41" s="1490"/>
      <c r="D41" s="1303" t="s">
        <v>1570</v>
      </c>
      <c r="E41" s="1329" t="s">
        <v>260</v>
      </c>
      <c r="F41" s="372"/>
      <c r="G41" s="372" t="s">
        <v>100</v>
      </c>
    </row>
    <row r="42" spans="2:7" ht="33.75" customHeight="1">
      <c r="B42" s="318"/>
      <c r="C42" s="319"/>
      <c r="D42" s="1303" t="s">
        <v>1571</v>
      </c>
      <c r="E42" s="1329" t="s">
        <v>261</v>
      </c>
      <c r="F42" s="372"/>
      <c r="G42" s="372" t="s">
        <v>101</v>
      </c>
    </row>
    <row r="43" spans="2:7" ht="33.75" customHeight="1">
      <c r="B43" s="318"/>
      <c r="C43" s="319"/>
      <c r="D43" s="1303" t="s">
        <v>1572</v>
      </c>
      <c r="E43" s="1329" t="s">
        <v>139</v>
      </c>
      <c r="F43" s="372"/>
      <c r="G43" s="372" t="s">
        <v>102</v>
      </c>
    </row>
    <row r="44" spans="2:7" ht="33.75" customHeight="1">
      <c r="B44" s="318"/>
      <c r="C44" s="319"/>
      <c r="D44" s="1303" t="s">
        <v>1573</v>
      </c>
      <c r="E44" s="1329" t="s">
        <v>140</v>
      </c>
      <c r="F44" s="372"/>
      <c r="G44" s="372" t="s">
        <v>103</v>
      </c>
    </row>
    <row r="45" spans="2:7" ht="33.75" customHeight="1">
      <c r="B45" s="318"/>
      <c r="C45" s="319"/>
      <c r="D45" s="1303" t="s">
        <v>1574</v>
      </c>
      <c r="E45" s="1329" t="s">
        <v>141</v>
      </c>
      <c r="F45" s="372"/>
      <c r="G45" s="372" t="s">
        <v>104</v>
      </c>
    </row>
    <row r="46" spans="2:7" ht="33.75" customHeight="1" thickBot="1">
      <c r="B46" s="321"/>
      <c r="C46" s="322"/>
      <c r="D46" s="1320" t="s">
        <v>1575</v>
      </c>
      <c r="E46" s="1332" t="s">
        <v>142</v>
      </c>
      <c r="F46" s="371"/>
      <c r="G46" s="371" t="s">
        <v>430</v>
      </c>
    </row>
    <row r="47" spans="2:7" ht="36" customHeight="1">
      <c r="B47" s="318"/>
      <c r="C47" s="319"/>
      <c r="D47" s="1305" t="s">
        <v>1576</v>
      </c>
      <c r="E47" s="1331" t="s">
        <v>263</v>
      </c>
      <c r="F47" s="370"/>
      <c r="G47" s="370" t="s">
        <v>113</v>
      </c>
    </row>
    <row r="48" spans="2:7" ht="36" customHeight="1">
      <c r="B48" s="318">
        <v>6</v>
      </c>
      <c r="C48" s="319" t="s">
        <v>1601</v>
      </c>
      <c r="D48" s="1309" t="s">
        <v>1577</v>
      </c>
      <c r="E48" s="1329" t="s">
        <v>262</v>
      </c>
      <c r="F48" s="372"/>
      <c r="G48" s="372" t="s">
        <v>114</v>
      </c>
    </row>
    <row r="49" spans="2:7" ht="36" customHeight="1" thickBot="1">
      <c r="B49" s="321"/>
      <c r="C49" s="1322"/>
      <c r="D49" s="1307" t="s">
        <v>1578</v>
      </c>
      <c r="E49" s="1330" t="s">
        <v>516</v>
      </c>
      <c r="F49" s="373" t="s">
        <v>626</v>
      </c>
      <c r="G49" s="373"/>
    </row>
    <row r="50" spans="2:7" ht="36" customHeight="1" thickBot="1">
      <c r="B50" s="321">
        <v>7</v>
      </c>
      <c r="C50" s="322" t="s">
        <v>159</v>
      </c>
      <c r="D50" s="1308" t="s">
        <v>1579</v>
      </c>
      <c r="E50" s="1333" t="s">
        <v>1580</v>
      </c>
      <c r="F50" s="494" t="s">
        <v>627</v>
      </c>
      <c r="G50" s="373"/>
    </row>
    <row r="51" spans="2:7" ht="36" customHeight="1">
      <c r="B51" s="1486">
        <v>8</v>
      </c>
      <c r="C51" s="1487" t="s">
        <v>563</v>
      </c>
      <c r="D51" s="1303" t="s">
        <v>1622</v>
      </c>
      <c r="E51" s="323" t="s">
        <v>1625</v>
      </c>
      <c r="F51" s="1344"/>
      <c r="G51" s="1314"/>
    </row>
    <row r="52" spans="2:7" ht="36" customHeight="1">
      <c r="B52" s="1482"/>
      <c r="C52" s="1488"/>
      <c r="D52" s="1303" t="s">
        <v>1623</v>
      </c>
      <c r="E52" s="323" t="s">
        <v>1626</v>
      </c>
      <c r="F52" s="1342"/>
      <c r="G52" s="1343"/>
    </row>
    <row r="53" spans="2:7" ht="33.75" customHeight="1">
      <c r="B53" s="1482"/>
      <c r="C53" s="1488"/>
      <c r="D53" s="1303" t="s">
        <v>1597</v>
      </c>
      <c r="E53" s="323" t="s">
        <v>1596</v>
      </c>
      <c r="F53" s="372"/>
      <c r="G53" s="372"/>
    </row>
    <row r="54" spans="2:7" ht="33.75" customHeight="1" thickBot="1">
      <c r="B54" s="1483"/>
      <c r="C54" s="1489"/>
      <c r="D54" s="1224"/>
      <c r="E54" s="1300" t="s">
        <v>1425</v>
      </c>
      <c r="F54" s="371"/>
      <c r="G54" s="371"/>
    </row>
    <row r="55" spans="2:7" ht="36" customHeight="1">
      <c r="B55" s="1486">
        <v>13</v>
      </c>
      <c r="C55" s="1487" t="s">
        <v>1602</v>
      </c>
      <c r="D55" s="1323" t="s">
        <v>1591</v>
      </c>
      <c r="E55" s="1319" t="s">
        <v>1590</v>
      </c>
      <c r="F55" s="1314" t="s">
        <v>85</v>
      </c>
      <c r="G55" s="1314"/>
    </row>
    <row r="56" spans="2:7" ht="36" customHeight="1">
      <c r="B56" s="1482"/>
      <c r="C56" s="1488"/>
      <c r="D56" s="1305" t="s">
        <v>1592</v>
      </c>
      <c r="E56" s="1329" t="s">
        <v>1593</v>
      </c>
      <c r="F56" s="372" t="s">
        <v>85</v>
      </c>
      <c r="G56" s="372"/>
    </row>
    <row r="57" spans="2:7" ht="36" customHeight="1">
      <c r="B57" s="1482"/>
      <c r="C57" s="1488"/>
      <c r="D57" s="1305" t="s">
        <v>1594</v>
      </c>
      <c r="E57" s="1329" t="s">
        <v>168</v>
      </c>
      <c r="F57" s="372" t="s">
        <v>85</v>
      </c>
      <c r="G57" s="372"/>
    </row>
    <row r="58" spans="2:7" ht="36" customHeight="1" thickBot="1">
      <c r="B58" s="1483"/>
      <c r="C58" s="1489"/>
      <c r="D58" s="1307" t="s">
        <v>1595</v>
      </c>
      <c r="E58" s="1332" t="s">
        <v>169</v>
      </c>
      <c r="F58" s="371" t="s">
        <v>85</v>
      </c>
      <c r="G58" s="371"/>
    </row>
    <row r="59" spans="2:7" ht="36" customHeight="1">
      <c r="B59" s="1316"/>
      <c r="C59" s="1315"/>
      <c r="D59" s="1323" t="s">
        <v>1581</v>
      </c>
      <c r="E59" s="1319" t="s">
        <v>147</v>
      </c>
      <c r="F59" s="1314"/>
      <c r="G59" s="1314" t="s">
        <v>105</v>
      </c>
    </row>
    <row r="60" spans="2:7" ht="36" customHeight="1">
      <c r="B60" s="324"/>
      <c r="C60" s="319"/>
      <c r="D60" s="1305" t="s">
        <v>1582</v>
      </c>
      <c r="E60" s="1329" t="s">
        <v>148</v>
      </c>
      <c r="F60" s="372"/>
      <c r="G60" s="372" t="s">
        <v>106</v>
      </c>
    </row>
    <row r="61" spans="2:7" ht="36" customHeight="1">
      <c r="B61" s="324"/>
      <c r="C61" s="319"/>
      <c r="D61" s="1305" t="s">
        <v>1583</v>
      </c>
      <c r="E61" s="1329" t="s">
        <v>149</v>
      </c>
      <c r="F61" s="372"/>
      <c r="G61" s="372" t="s">
        <v>107</v>
      </c>
    </row>
    <row r="62" spans="2:7" ht="36" customHeight="1">
      <c r="B62" s="324"/>
      <c r="C62" s="319"/>
      <c r="D62" s="1305" t="s">
        <v>1584</v>
      </c>
      <c r="E62" s="1329" t="s">
        <v>150</v>
      </c>
      <c r="F62" s="372" t="s">
        <v>628</v>
      </c>
      <c r="G62" s="372"/>
    </row>
    <row r="63" spans="2:7" ht="36" customHeight="1">
      <c r="B63" s="324"/>
      <c r="C63" s="319"/>
      <c r="D63" s="1309" t="s">
        <v>1585</v>
      </c>
      <c r="E63" s="1329" t="s">
        <v>151</v>
      </c>
      <c r="F63" s="372"/>
      <c r="G63" s="372" t="s">
        <v>108</v>
      </c>
    </row>
    <row r="64" spans="2:7" ht="36" customHeight="1">
      <c r="B64" s="318">
        <v>14</v>
      </c>
      <c r="C64" s="319" t="s">
        <v>1603</v>
      </c>
      <c r="D64" s="1309" t="s">
        <v>1586</v>
      </c>
      <c r="E64" s="1329" t="s">
        <v>152</v>
      </c>
      <c r="F64" s="372"/>
      <c r="G64" s="372" t="s">
        <v>109</v>
      </c>
    </row>
    <row r="65" spans="2:7" ht="36" customHeight="1">
      <c r="B65" s="324"/>
      <c r="C65" s="319"/>
      <c r="D65" s="1309" t="s">
        <v>1587</v>
      </c>
      <c r="E65" s="1329" t="s">
        <v>153</v>
      </c>
      <c r="F65" s="372"/>
      <c r="G65" s="372" t="s">
        <v>110</v>
      </c>
    </row>
    <row r="66" spans="2:7" ht="36" customHeight="1">
      <c r="B66" s="324"/>
      <c r="C66" s="319"/>
      <c r="D66" s="1309" t="s">
        <v>1588</v>
      </c>
      <c r="E66" s="1329" t="s">
        <v>154</v>
      </c>
      <c r="F66" s="372"/>
      <c r="G66" s="372" t="s">
        <v>111</v>
      </c>
    </row>
    <row r="67" spans="2:7" ht="36" customHeight="1">
      <c r="B67" s="324"/>
      <c r="C67" s="319"/>
      <c r="D67" s="1311"/>
      <c r="E67" s="1301" t="s">
        <v>1621</v>
      </c>
      <c r="F67" s="1151"/>
      <c r="G67" s="1151"/>
    </row>
    <row r="68" spans="2:7" ht="36" customHeight="1">
      <c r="B68" s="324"/>
      <c r="C68" s="319"/>
      <c r="D68" s="1310" t="s">
        <v>1589</v>
      </c>
      <c r="E68" s="1301" t="s">
        <v>155</v>
      </c>
      <c r="F68" s="1151"/>
      <c r="G68" s="1151" t="s">
        <v>112</v>
      </c>
    </row>
    <row r="69" spans="2:7" ht="36" customHeight="1" thickBot="1">
      <c r="B69" s="325"/>
      <c r="C69" s="322"/>
      <c r="D69" s="1306" t="s">
        <v>1604</v>
      </c>
      <c r="E69" s="1332" t="s">
        <v>1361</v>
      </c>
      <c r="F69" s="1484" t="s">
        <v>1360</v>
      </c>
      <c r="G69" s="1485"/>
    </row>
    <row r="70" spans="2:7" ht="36" customHeight="1">
      <c r="B70" s="1482"/>
      <c r="C70" s="319" t="s">
        <v>160</v>
      </c>
      <c r="D70" s="493" t="s">
        <v>161</v>
      </c>
      <c r="E70" s="320" t="s">
        <v>162</v>
      </c>
      <c r="F70" s="370" t="s">
        <v>115</v>
      </c>
      <c r="G70" s="370"/>
    </row>
    <row r="71" spans="2:7" ht="36" customHeight="1">
      <c r="B71" s="1482"/>
      <c r="C71" s="319"/>
      <c r="D71" s="1456" t="s">
        <v>163</v>
      </c>
      <c r="E71" s="323" t="s">
        <v>164</v>
      </c>
      <c r="F71" s="372" t="s">
        <v>116</v>
      </c>
      <c r="G71" s="1343"/>
    </row>
    <row r="72" spans="2:7" ht="36" customHeight="1" thickBot="1">
      <c r="B72" s="1483"/>
      <c r="C72" s="322"/>
      <c r="D72" s="1455" t="s">
        <v>1796</v>
      </c>
      <c r="E72" s="1330" t="s">
        <v>1754</v>
      </c>
      <c r="F72" s="373" t="s">
        <v>1797</v>
      </c>
      <c r="G72" s="371" t="s">
        <v>1798</v>
      </c>
    </row>
  </sheetData>
  <mergeCells count="8">
    <mergeCell ref="B70:B72"/>
    <mergeCell ref="F69:G69"/>
    <mergeCell ref="B51:B54"/>
    <mergeCell ref="C51:C54"/>
    <mergeCell ref="C40:C41"/>
    <mergeCell ref="B40:B41"/>
    <mergeCell ref="C55:C58"/>
    <mergeCell ref="B55:B58"/>
  </mergeCells>
  <phoneticPr fontId="2"/>
  <hyperlinks>
    <hyperlink ref="E17" location="'3-1 工事費内訳明細書'!A1" display="工事費内訳明細書"/>
    <hyperlink ref="E18" location="'3-2 工程表（契約用）'!A1" display="工程表（契約用）"/>
    <hyperlink ref="E13" location="'2-2・5 前・中間払金請求書'!Print_Area" display="前払請求書　及び　中間前払請求書"/>
    <hyperlink ref="E14" location="'2-3・4 銀行振込依頼書'!Print_Area" display="銀行振込依頼書（前払金用及び最終回払用）"/>
    <hyperlink ref="E21" location="'3-4 現場代理人等通知書　様式-1(1)'!A1" display="現場代理人等通知書及び経歴書"/>
    <hyperlink ref="E22" location="'3-5 火災保険等加入状況報告書　様式-5'!A1" display="火災保険等加入状況報告書"/>
    <hyperlink ref="E23" location="'3-6 工事実績情報登録報告書　様式-7'!A1" display="工事実績情報登録報告書"/>
    <hyperlink ref="E24" location="'3-7 課税事業者届書'!A1" display="課税事業者届書"/>
    <hyperlink ref="E25" location="'3-8 工事用地使用許可願'!A1" display="工事用地使用許可願"/>
    <hyperlink ref="E27" location="'3-9 仮設物設置許可願'!A1" display="仮設物設置許可願"/>
    <hyperlink ref="E28" location="'3-10 上（下）水道使用許可願'!A1" display="上（下）水道使用許可願"/>
    <hyperlink ref="E29" location="'3-11 電力使用許可願'!A1" display="電力使用許可願"/>
    <hyperlink ref="E30" location="'3-12 下請負者通知書　様式-12'!A1" display="下請負者通知書"/>
    <hyperlink ref="E31" location="'3-13 主要（資材・機材）発注先通知書　様式-11'!A1" display="主要（資材・機材）発注先通知書"/>
    <hyperlink ref="E32" location="'3-14 電気保安技術者通知書　様式-2'!A1" display="電気保安技術者通知書"/>
    <hyperlink ref="E33" location="'3-15 工事用電力保安責任者通知書'!A1" display="工事用電力保安責任者通知書"/>
    <hyperlink ref="E34" location="'4-2 建設業退職金共済制度の掛金収納書　様式-4'!A1" display="建設業退職金共済制度の掛金収納書"/>
    <hyperlink ref="E35" location="'4-3 施工体制報告書　様式ｰ10(1)'!A1" display="施工体制報告書"/>
    <hyperlink ref="E38" location="'4-5 緊急連絡体制　様式-6'!A1" display="緊急連絡体制"/>
    <hyperlink ref="E40" location="'4-7 変更届　様式-9'!A1" display="変更届"/>
    <hyperlink ref="E41" location="'4-8 工事材料搬入報告書　様式-13'!A1" display="工事材料搬入報告書"/>
    <hyperlink ref="E42" location="'4-9 発生材報告書　様式-17(1)'!A1" display="発生材報告書"/>
    <hyperlink ref="E43" location="'4-10 現場代理人等変更通知書　様式-14'!A1" display="現場代理人等変更通知書"/>
    <hyperlink ref="E46" location="'4-13 現場休止届　様式-18'!A1" display="現場休止届"/>
    <hyperlink ref="E53" location="技術検査!Print_Area" display="技術検査"/>
    <hyperlink ref="E59" location="'14-1 完成通知書　様式-21'!A1" display="完成通知書"/>
    <hyperlink ref="E60" location="'14-2 修補完了報告書　様式-24'!A1" display="修補完了報告書"/>
    <hyperlink ref="E61" location="'14-3 引渡書　様式-22'!Print_Area" display="引渡書"/>
    <hyperlink ref="E62" location="'14-4 最終回払請求書'!A1" display="最終回払請求書"/>
    <hyperlink ref="E63" location="'14-5 予備品等引渡通知書　様式-23'!A1" display="予備品等引渡通知書"/>
    <hyperlink ref="E64" location="'14-6是正等の措置請求書　様式-25'!A1" display="是正等の措置請求書"/>
    <hyperlink ref="E65" location="'14-7 指定部分引渡書　様式-26'!A1" display="指定部分引渡書"/>
    <hyperlink ref="E66" location="'14-8指定部分完成通知書　様式-27'!A1" display="指定部分完成通知書"/>
    <hyperlink ref="E68" location="'14-9 請負工事既済部分検査請求書　様式-28'!A1" display="請負工事既済部分検査請求書"/>
    <hyperlink ref="E47" location="'6-3 月間工程表　様式-20'!A1" display="月間工程表"/>
    <hyperlink ref="E48" location="'6-4 週間工程表　様式-19'!A1" display="週間工程表"/>
    <hyperlink ref="E50" location="'7 工事連絡書'!A1" display="'7 工事連絡書'!A1"/>
    <hyperlink ref="E49" location="'6-5 工事進捗状況報告書'!Print_Area" display="工事進捗状況報告書"/>
    <hyperlink ref="E55" location="'13-2 完成社内検査報告書'!A1" display="社内検査報告書"/>
    <hyperlink ref="E56" location="'13-3 完成社内検査手直し完了報告書'!A1" display="社内検査手直し完了報告書"/>
    <hyperlink ref="E57" location="'13-4 完成下検査報告書'!A1" display="完成下検査報告書"/>
    <hyperlink ref="E58" location="'13-5 完成下検査手直し完了報告書'!A1" display="完成下検査手直し完了報告書"/>
    <hyperlink ref="E70" location="'発注者1 検査調書'!A1" display="検査調書"/>
    <hyperlink ref="E72" location="'発注者 協議'!Print_Area" display="協議書"/>
    <hyperlink ref="E44" location="'4-11 天災その他不可抗力による損害通知書　様式-15'!A1" display="天災その他不可抗力による損害通知書"/>
    <hyperlink ref="E45" location="'4-12 工期延長願　様式-16'!A1" display="工期延長願"/>
    <hyperlink ref="E39" location="'4-6 工事に係る賃金又は物価変動…様式-8'!A1" display="工事に係る賃金又は物価変動に基づく請負代金の変更請求書"/>
    <hyperlink ref="E37" location="'4-4 技能士通知書　様式-3'!A1" display="技能士通知書"/>
    <hyperlink ref="E16" location="'工事費内訳明細書(既済部分)'!A1" display="工事既済部分価格内訳書"/>
    <hyperlink ref="E67" location="請負工事既済部分検査願書!Print_Area" display="請負工事既済部分検査願書"/>
    <hyperlink ref="E19" location="'3-3 監督職員通知書'!A1" display="監督職員通知書"/>
    <hyperlink ref="E69" location="'14-10電子媒体納品書'!A1" display="電子媒体納品書"/>
    <hyperlink ref="E15" location="'2-6中間前払認定調書'!Print_Area" display="中間前払認定調書（発注者側より通知）"/>
    <hyperlink ref="E54" location="部分使用承諾願い!A1" display="部分使用（願い・承諾書）"/>
    <hyperlink ref="E26" location="使用許可書!A1" display="使用許可書"/>
    <hyperlink ref="E51:E52" location="技術検査!Print_Area" display="技術検査"/>
    <hyperlink ref="E71" location="'発注者2 完成結果通知書'!A1" display="完成結果通知書"/>
    <hyperlink ref="E20" location="'3-3 監督職員通知書 (変更)'!A1" display="監督職員通知書（変更）"/>
  </hyperlinks>
  <pageMargins left="0.47244094488188981" right="0.23622047244094491" top="0.31496062992125984" bottom="0.19685039370078741" header="0.51181102362204722" footer="0.51181102362204722"/>
  <pageSetup paperSize="9" scale="60" fitToHeight="2" orientation="portrait" r:id="rId1"/>
  <headerFooter alignWithMargins="0">
    <oddFooter xml:space="preserve">&amp;R&amp;P／&amp;N
</oddFooter>
  </headerFooter>
  <rowBreaks count="1" manualBreakCount="1">
    <brk id="58" min="1"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indexed="47"/>
  </sheetPr>
  <dimension ref="A2:N84"/>
  <sheetViews>
    <sheetView workbookViewId="0"/>
  </sheetViews>
  <sheetFormatPr defaultColWidth="9" defaultRowHeight="13.5"/>
  <cols>
    <col min="1" max="3" width="9" style="231"/>
    <col min="4" max="4" width="1.625" style="231" customWidth="1"/>
    <col min="5" max="5" width="6" style="231" customWidth="1"/>
    <col min="6" max="6" width="17.125" style="231" customWidth="1"/>
    <col min="7" max="7" width="9.5" style="231" customWidth="1"/>
    <col min="8" max="8" width="16.875" style="231" customWidth="1"/>
    <col min="9" max="9" width="6.625" style="231" customWidth="1"/>
    <col min="10" max="10" width="11.625" style="231" customWidth="1"/>
    <col min="11" max="11" width="5.625" style="231" customWidth="1"/>
    <col min="12" max="12" width="5.125" style="231" customWidth="1"/>
    <col min="13" max="13" width="15.375" style="231" customWidth="1"/>
    <col min="14" max="14" width="13.125" style="231" customWidth="1"/>
    <col min="15" max="16384" width="9" style="231"/>
  </cols>
  <sheetData>
    <row r="2" spans="1:14">
      <c r="A2" s="1538" t="s">
        <v>522</v>
      </c>
      <c r="B2" s="1538"/>
      <c r="C2" s="1538"/>
      <c r="D2" s="1538"/>
      <c r="E2" s="1538"/>
      <c r="F2" s="1538"/>
      <c r="G2" s="1538"/>
      <c r="H2" s="1538"/>
      <c r="I2" s="1538"/>
      <c r="J2" s="1538"/>
      <c r="K2" s="1538"/>
      <c r="L2" s="1538"/>
      <c r="M2" s="1538"/>
      <c r="N2" s="1538"/>
    </row>
    <row r="3" spans="1:14">
      <c r="A3" s="1538"/>
      <c r="B3" s="1538"/>
      <c r="C3" s="1538"/>
      <c r="D3" s="1538"/>
      <c r="E3" s="1538"/>
      <c r="F3" s="1538"/>
      <c r="G3" s="1538"/>
      <c r="H3" s="1538"/>
      <c r="I3" s="1538"/>
      <c r="J3" s="1538"/>
      <c r="K3" s="1538"/>
      <c r="L3" s="1538"/>
      <c r="M3" s="1538"/>
      <c r="N3" s="1538"/>
    </row>
    <row r="5" spans="1:14">
      <c r="M5" s="232" t="s">
        <v>513</v>
      </c>
    </row>
    <row r="6" spans="1:14">
      <c r="M6" s="232" t="s">
        <v>508</v>
      </c>
    </row>
    <row r="9" spans="1:14">
      <c r="A9" s="231" t="s">
        <v>227</v>
      </c>
    </row>
    <row r="10" spans="1:14">
      <c r="A10" s="231" t="str">
        <f>入力シート!K55</f>
        <v>○○工業高等専門学校</v>
      </c>
    </row>
    <row r="11" spans="1:14">
      <c r="A11" s="231" t="str">
        <f>入力シート!K56 &amp; "  殿"</f>
        <v>契約担当役 事務部長 ○○　○○  殿</v>
      </c>
    </row>
    <row r="14" spans="1:14">
      <c r="A14" s="231" t="s">
        <v>250</v>
      </c>
    </row>
    <row r="18" spans="2:13">
      <c r="H18" s="405" t="s">
        <v>1339</v>
      </c>
    </row>
    <row r="19" spans="2:13">
      <c r="H19" s="406" t="s">
        <v>12</v>
      </c>
      <c r="I19" s="231" t="str">
        <f>入力シート!C21</f>
        <v>○○県○○市○○</v>
      </c>
    </row>
    <row r="20" spans="2:13">
      <c r="H20" s="250"/>
    </row>
    <row r="21" spans="2:13">
      <c r="H21" s="406" t="s">
        <v>13</v>
      </c>
      <c r="I21" s="231" t="str">
        <f>入力シート!C22</f>
        <v>株式会社 ○○組</v>
      </c>
    </row>
    <row r="22" spans="2:13">
      <c r="H22" s="236"/>
      <c r="I22" s="236" t="str">
        <f>入力シート!C23 &amp;"　　　　印"</f>
        <v>代表取締役　　○○　○○　　　　印</v>
      </c>
      <c r="J22" s="236"/>
      <c r="K22" s="236"/>
      <c r="L22" s="236"/>
      <c r="M22" s="236"/>
    </row>
    <row r="26" spans="2:13">
      <c r="B26" s="1539" t="s">
        <v>509</v>
      </c>
      <c r="C26" s="1539"/>
      <c r="E26" s="236" t="str">
        <f>入力シート!C5</f>
        <v>○○工業高専校舎改修工事</v>
      </c>
      <c r="F26" s="236"/>
      <c r="G26" s="236"/>
      <c r="H26" s="236"/>
      <c r="I26" s="236"/>
      <c r="J26" s="236"/>
      <c r="K26" s="236"/>
      <c r="L26" s="236"/>
    </row>
    <row r="28" spans="2:13">
      <c r="B28" s="1539" t="s">
        <v>510</v>
      </c>
      <c r="C28" s="1539"/>
      <c r="E28" s="236" t="str">
        <f>"　金"&amp;DBCS(TEXT(入力シート!$C$17,"###,###"))&amp;"円也"</f>
        <v>　金１７５，６６５，０００円也</v>
      </c>
      <c r="F28" s="236"/>
      <c r="G28" s="236"/>
      <c r="I28" s="237" t="str">
        <f>"契約年月日    　平成  "&amp;DBCS(YEAR(入力シート!C6)-1988)&amp;"年"&amp;IF(MONTH(入力シート!C6)&gt;9,"","  ")&amp;DBCS(MONTH(入力シート!C6))&amp;"月"&amp;IF(DAY(入力シート!C6)&gt;9,""," ")&amp;DBCS(DAY(入力シート!C6))&amp;"日"</f>
        <v>契約年月日    　平成  ２０年１２月２６日</v>
      </c>
      <c r="J28" s="237"/>
      <c r="K28" s="237"/>
      <c r="L28" s="237"/>
    </row>
    <row r="30" spans="2:13">
      <c r="B30" s="1539" t="s">
        <v>511</v>
      </c>
      <c r="C30" s="1539"/>
      <c r="E30" s="236" t="str">
        <f>入力シート!K45</f>
        <v>○○県○○市○○町○○番地</v>
      </c>
      <c r="F30" s="236"/>
      <c r="G30" s="236"/>
      <c r="H30" s="236"/>
      <c r="I30" s="236"/>
      <c r="J30" s="236"/>
      <c r="K30" s="236"/>
      <c r="L30" s="236"/>
    </row>
    <row r="32" spans="2:13">
      <c r="B32" s="1539" t="s">
        <v>512</v>
      </c>
      <c r="C32" s="1539"/>
      <c r="E32" s="231" t="s">
        <v>11</v>
      </c>
      <c r="F32" s="403">
        <f>入力シート!C32</f>
        <v>39626</v>
      </c>
      <c r="G32" s="404" t="s">
        <v>457</v>
      </c>
      <c r="H32" s="403">
        <f>入力シート!C33</f>
        <v>39814</v>
      </c>
    </row>
    <row r="38" spans="1:14" ht="27" customHeight="1" thickBot="1">
      <c r="A38" s="231" t="s">
        <v>507</v>
      </c>
    </row>
    <row r="39" spans="1:14" ht="24" customHeight="1" thickBot="1">
      <c r="A39" s="1540" t="s">
        <v>252</v>
      </c>
      <c r="B39" s="1541"/>
      <c r="C39" s="1541"/>
      <c r="D39" s="1542"/>
      <c r="E39" s="1543" t="s">
        <v>524</v>
      </c>
      <c r="F39" s="1543"/>
      <c r="G39" s="1543"/>
      <c r="H39" s="338" t="s">
        <v>525</v>
      </c>
      <c r="I39" s="333" t="s">
        <v>251</v>
      </c>
      <c r="J39" s="1544" t="s">
        <v>503</v>
      </c>
      <c r="K39" s="1541"/>
      <c r="L39" s="1542"/>
      <c r="M39" s="1543" t="s">
        <v>523</v>
      </c>
      <c r="N39" s="1545"/>
    </row>
    <row r="40" spans="1:14" ht="31.5" customHeight="1">
      <c r="A40" s="1549"/>
      <c r="B40" s="1550"/>
      <c r="C40" s="1550"/>
      <c r="D40" s="1550"/>
      <c r="E40" s="1550"/>
      <c r="F40" s="1550"/>
      <c r="G40" s="1550"/>
      <c r="H40" s="335"/>
      <c r="I40" s="327"/>
      <c r="J40" s="1551"/>
      <c r="K40" s="1552"/>
      <c r="L40" s="1553"/>
      <c r="M40" s="1550"/>
      <c r="N40" s="1554"/>
    </row>
    <row r="41" spans="1:14" ht="31.5" customHeight="1">
      <c r="A41" s="1546"/>
      <c r="B41" s="1547"/>
      <c r="C41" s="1547"/>
      <c r="D41" s="1547"/>
      <c r="E41" s="1547"/>
      <c r="F41" s="1547"/>
      <c r="G41" s="1547"/>
      <c r="H41" s="336"/>
      <c r="I41" s="238"/>
      <c r="J41" s="1547"/>
      <c r="K41" s="1547"/>
      <c r="L41" s="1547"/>
      <c r="M41" s="1547"/>
      <c r="N41" s="1548"/>
    </row>
    <row r="42" spans="1:14" ht="31.5" customHeight="1">
      <c r="A42" s="1546"/>
      <c r="B42" s="1547"/>
      <c r="C42" s="1547"/>
      <c r="D42" s="1547"/>
      <c r="E42" s="1547"/>
      <c r="F42" s="1547"/>
      <c r="G42" s="1547"/>
      <c r="H42" s="336"/>
      <c r="I42" s="238"/>
      <c r="J42" s="1547"/>
      <c r="K42" s="1547"/>
      <c r="L42" s="1547"/>
      <c r="M42" s="1547"/>
      <c r="N42" s="1548"/>
    </row>
    <row r="43" spans="1:14" ht="31.5" customHeight="1">
      <c r="A43" s="1546"/>
      <c r="B43" s="1547"/>
      <c r="C43" s="1547"/>
      <c r="D43" s="1547"/>
      <c r="E43" s="1547"/>
      <c r="F43" s="1547"/>
      <c r="G43" s="1547"/>
      <c r="H43" s="336"/>
      <c r="I43" s="238"/>
      <c r="J43" s="1547"/>
      <c r="K43" s="1547"/>
      <c r="L43" s="1547"/>
      <c r="M43" s="1547"/>
      <c r="N43" s="1548"/>
    </row>
    <row r="44" spans="1:14" ht="31.5" customHeight="1">
      <c r="A44" s="1546"/>
      <c r="B44" s="1547"/>
      <c r="C44" s="1547"/>
      <c r="D44" s="1547"/>
      <c r="E44" s="1547"/>
      <c r="F44" s="1547"/>
      <c r="G44" s="1547"/>
      <c r="H44" s="336"/>
      <c r="I44" s="238"/>
      <c r="J44" s="1547"/>
      <c r="K44" s="1547"/>
      <c r="L44" s="1547"/>
      <c r="M44" s="1547"/>
      <c r="N44" s="1548"/>
    </row>
    <row r="45" spans="1:14" ht="31.5" customHeight="1">
      <c r="A45" s="1546"/>
      <c r="B45" s="1547"/>
      <c r="C45" s="1547"/>
      <c r="D45" s="1547"/>
      <c r="E45" s="1547"/>
      <c r="F45" s="1547"/>
      <c r="G45" s="1547"/>
      <c r="H45" s="336"/>
      <c r="I45" s="238"/>
      <c r="J45" s="1547"/>
      <c r="K45" s="1547"/>
      <c r="L45" s="1547"/>
      <c r="M45" s="1547"/>
      <c r="N45" s="1548"/>
    </row>
    <row r="46" spans="1:14" ht="31.5" customHeight="1">
      <c r="A46" s="1546"/>
      <c r="B46" s="1547"/>
      <c r="C46" s="1547"/>
      <c r="D46" s="1547"/>
      <c r="E46" s="1547"/>
      <c r="F46" s="1547"/>
      <c r="G46" s="1547"/>
      <c r="H46" s="336"/>
      <c r="I46" s="238"/>
      <c r="J46" s="1547"/>
      <c r="K46" s="1547"/>
      <c r="L46" s="1547"/>
      <c r="M46" s="1547"/>
      <c r="N46" s="1548"/>
    </row>
    <row r="47" spans="1:14" ht="31.5" customHeight="1">
      <c r="A47" s="1546"/>
      <c r="B47" s="1547"/>
      <c r="C47" s="1547"/>
      <c r="D47" s="1547"/>
      <c r="E47" s="1547"/>
      <c r="F47" s="1547"/>
      <c r="G47" s="1547"/>
      <c r="H47" s="336"/>
      <c r="I47" s="238"/>
      <c r="J47" s="1547"/>
      <c r="K47" s="1547"/>
      <c r="L47" s="1547"/>
      <c r="M47" s="1547"/>
      <c r="N47" s="1548"/>
    </row>
    <row r="48" spans="1:14" ht="31.5" customHeight="1">
      <c r="A48" s="1546"/>
      <c r="B48" s="1547"/>
      <c r="C48" s="1547"/>
      <c r="D48" s="1547"/>
      <c r="E48" s="1547"/>
      <c r="F48" s="1547"/>
      <c r="G48" s="1547"/>
      <c r="H48" s="336"/>
      <c r="I48" s="238"/>
      <c r="J48" s="1547"/>
      <c r="K48" s="1547"/>
      <c r="L48" s="1547"/>
      <c r="M48" s="1547"/>
      <c r="N48" s="1548"/>
    </row>
    <row r="49" spans="1:14" ht="31.5" customHeight="1">
      <c r="A49" s="1546"/>
      <c r="B49" s="1547"/>
      <c r="C49" s="1547"/>
      <c r="D49" s="1547"/>
      <c r="E49" s="1547"/>
      <c r="F49" s="1547"/>
      <c r="G49" s="1547"/>
      <c r="H49" s="336"/>
      <c r="I49" s="238"/>
      <c r="J49" s="1547"/>
      <c r="K49" s="1547"/>
      <c r="L49" s="1547"/>
      <c r="M49" s="1547"/>
      <c r="N49" s="1548"/>
    </row>
    <row r="50" spans="1:14" ht="31.5" customHeight="1">
      <c r="A50" s="1546"/>
      <c r="B50" s="1547"/>
      <c r="C50" s="1547"/>
      <c r="D50" s="1547"/>
      <c r="E50" s="1547"/>
      <c r="F50" s="1547"/>
      <c r="G50" s="1547"/>
      <c r="H50" s="336"/>
      <c r="I50" s="238"/>
      <c r="J50" s="1555"/>
      <c r="K50" s="1556"/>
      <c r="L50" s="1557"/>
      <c r="M50" s="1547"/>
      <c r="N50" s="1548"/>
    </row>
    <row r="51" spans="1:14" ht="31.5" customHeight="1" thickBot="1">
      <c r="A51" s="1558"/>
      <c r="B51" s="1559"/>
      <c r="C51" s="1559"/>
      <c r="D51" s="1559"/>
      <c r="E51" s="1559"/>
      <c r="F51" s="1559"/>
      <c r="G51" s="1559"/>
      <c r="H51" s="337"/>
      <c r="I51" s="330"/>
      <c r="J51" s="1560"/>
      <c r="K51" s="1561"/>
      <c r="L51" s="1562"/>
      <c r="M51" s="1559"/>
      <c r="N51" s="1563"/>
    </row>
    <row r="52" spans="1:14" ht="31.5" customHeight="1">
      <c r="M52" s="326"/>
      <c r="N52" s="326"/>
    </row>
    <row r="53" spans="1:14" ht="31.5" customHeight="1" thickBot="1">
      <c r="A53" s="231" t="s">
        <v>506</v>
      </c>
    </row>
    <row r="54" spans="1:14" ht="24" customHeight="1" thickBot="1">
      <c r="A54" s="1540" t="s">
        <v>252</v>
      </c>
      <c r="B54" s="1541"/>
      <c r="C54" s="1541"/>
      <c r="D54" s="1542"/>
      <c r="E54" s="1543" t="s">
        <v>524</v>
      </c>
      <c r="F54" s="1543"/>
      <c r="G54" s="1543"/>
      <c r="H54" s="338" t="s">
        <v>525</v>
      </c>
      <c r="I54" s="333" t="s">
        <v>251</v>
      </c>
      <c r="J54" s="1544" t="s">
        <v>503</v>
      </c>
      <c r="K54" s="1541"/>
      <c r="L54" s="1542"/>
      <c r="M54" s="1543" t="s">
        <v>523</v>
      </c>
      <c r="N54" s="1545"/>
    </row>
    <row r="55" spans="1:14" ht="31.5" customHeight="1">
      <c r="A55" s="1549"/>
      <c r="B55" s="1550"/>
      <c r="C55" s="1550"/>
      <c r="D55" s="1550"/>
      <c r="E55" s="1550"/>
      <c r="F55" s="1550"/>
      <c r="G55" s="1550"/>
      <c r="H55" s="335"/>
      <c r="I55" s="327"/>
      <c r="J55" s="1551"/>
      <c r="K55" s="1552"/>
      <c r="L55" s="1553"/>
      <c r="M55" s="1550"/>
      <c r="N55" s="1554"/>
    </row>
    <row r="56" spans="1:14" ht="31.5" customHeight="1">
      <c r="A56" s="1546"/>
      <c r="B56" s="1547"/>
      <c r="C56" s="1547"/>
      <c r="D56" s="1547"/>
      <c r="E56" s="1547"/>
      <c r="F56" s="1547"/>
      <c r="G56" s="1547"/>
      <c r="H56" s="336"/>
      <c r="I56" s="238"/>
      <c r="J56" s="1547"/>
      <c r="K56" s="1547"/>
      <c r="L56" s="1547"/>
      <c r="M56" s="1547"/>
      <c r="N56" s="1548"/>
    </row>
    <row r="57" spans="1:14" ht="31.5" customHeight="1">
      <c r="A57" s="1546"/>
      <c r="B57" s="1547"/>
      <c r="C57" s="1547"/>
      <c r="D57" s="1547"/>
      <c r="E57" s="1547"/>
      <c r="F57" s="1547"/>
      <c r="G57" s="1547"/>
      <c r="H57" s="336"/>
      <c r="I57" s="238"/>
      <c r="J57" s="1547"/>
      <c r="K57" s="1547"/>
      <c r="L57" s="1547"/>
      <c r="M57" s="1547"/>
      <c r="N57" s="1548"/>
    </row>
    <row r="58" spans="1:14" ht="31.5" customHeight="1">
      <c r="A58" s="1546"/>
      <c r="B58" s="1547"/>
      <c r="C58" s="1547"/>
      <c r="D58" s="1547"/>
      <c r="E58" s="1547"/>
      <c r="F58" s="1547"/>
      <c r="G58" s="1547"/>
      <c r="H58" s="336"/>
      <c r="I58" s="238"/>
      <c r="J58" s="1547"/>
      <c r="K58" s="1547"/>
      <c r="L58" s="1547"/>
      <c r="M58" s="1547"/>
      <c r="N58" s="1548"/>
    </row>
    <row r="59" spans="1:14" ht="31.5" customHeight="1">
      <c r="A59" s="1546"/>
      <c r="B59" s="1547"/>
      <c r="C59" s="1547"/>
      <c r="D59" s="1547"/>
      <c r="E59" s="1547"/>
      <c r="F59" s="1547"/>
      <c r="G59" s="1547"/>
      <c r="H59" s="336"/>
      <c r="I59" s="238"/>
      <c r="J59" s="1547"/>
      <c r="K59" s="1547"/>
      <c r="L59" s="1547"/>
      <c r="M59" s="1547"/>
      <c r="N59" s="1548"/>
    </row>
    <row r="60" spans="1:14" ht="31.5" customHeight="1">
      <c r="A60" s="1546"/>
      <c r="B60" s="1547"/>
      <c r="C60" s="1547"/>
      <c r="D60" s="1547"/>
      <c r="E60" s="1547"/>
      <c r="F60" s="1547"/>
      <c r="G60" s="1547"/>
      <c r="H60" s="336"/>
      <c r="I60" s="238"/>
      <c r="J60" s="1547"/>
      <c r="K60" s="1547"/>
      <c r="L60" s="1547"/>
      <c r="M60" s="1547"/>
      <c r="N60" s="1548"/>
    </row>
    <row r="61" spans="1:14" ht="31.5" customHeight="1">
      <c r="A61" s="1546"/>
      <c r="B61" s="1547"/>
      <c r="C61" s="1547"/>
      <c r="D61" s="1547"/>
      <c r="E61" s="1547"/>
      <c r="F61" s="1547"/>
      <c r="G61" s="1547"/>
      <c r="H61" s="336"/>
      <c r="I61" s="238"/>
      <c r="J61" s="1547"/>
      <c r="K61" s="1547"/>
      <c r="L61" s="1547"/>
      <c r="M61" s="1547"/>
      <c r="N61" s="1548"/>
    </row>
    <row r="62" spans="1:14" ht="31.5" customHeight="1">
      <c r="A62" s="1546"/>
      <c r="B62" s="1547"/>
      <c r="C62" s="1547"/>
      <c r="D62" s="1547"/>
      <c r="E62" s="1547"/>
      <c r="F62" s="1547"/>
      <c r="G62" s="1547"/>
      <c r="H62" s="336"/>
      <c r="I62" s="238"/>
      <c r="J62" s="1547"/>
      <c r="K62" s="1547"/>
      <c r="L62" s="1547"/>
      <c r="M62" s="1547"/>
      <c r="N62" s="1548"/>
    </row>
    <row r="63" spans="1:14" ht="31.5" customHeight="1">
      <c r="A63" s="1546"/>
      <c r="B63" s="1547"/>
      <c r="C63" s="1547"/>
      <c r="D63" s="1547"/>
      <c r="E63" s="1547"/>
      <c r="F63" s="1547"/>
      <c r="G63" s="1547"/>
      <c r="H63" s="336"/>
      <c r="I63" s="238"/>
      <c r="J63" s="1547"/>
      <c r="K63" s="1547"/>
      <c r="L63" s="1547"/>
      <c r="M63" s="1547"/>
      <c r="N63" s="1548"/>
    </row>
    <row r="64" spans="1:14" ht="31.5" customHeight="1">
      <c r="A64" s="1546"/>
      <c r="B64" s="1547"/>
      <c r="C64" s="1547"/>
      <c r="D64" s="1547"/>
      <c r="E64" s="1547"/>
      <c r="F64" s="1547"/>
      <c r="G64" s="1547"/>
      <c r="H64" s="336"/>
      <c r="I64" s="238"/>
      <c r="J64" s="1547"/>
      <c r="K64" s="1547"/>
      <c r="L64" s="1547"/>
      <c r="M64" s="1547"/>
      <c r="N64" s="1548"/>
    </row>
    <row r="65" spans="1:14" ht="31.5" customHeight="1">
      <c r="A65" s="1546"/>
      <c r="B65" s="1547"/>
      <c r="C65" s="1547"/>
      <c r="D65" s="1547"/>
      <c r="E65" s="1547"/>
      <c r="F65" s="1547"/>
      <c r="G65" s="1547"/>
      <c r="H65" s="336"/>
      <c r="I65" s="238"/>
      <c r="J65" s="1555"/>
      <c r="K65" s="1556"/>
      <c r="L65" s="1557"/>
      <c r="M65" s="1547"/>
      <c r="N65" s="1548"/>
    </row>
    <row r="66" spans="1:14" ht="31.5" customHeight="1" thickBot="1">
      <c r="A66" s="1558"/>
      <c r="B66" s="1559"/>
      <c r="C66" s="1559"/>
      <c r="D66" s="1559"/>
      <c r="E66" s="1559"/>
      <c r="F66" s="1559"/>
      <c r="G66" s="1559"/>
      <c r="H66" s="337"/>
      <c r="I66" s="330"/>
      <c r="J66" s="1560"/>
      <c r="K66" s="1561"/>
      <c r="L66" s="1562"/>
      <c r="M66" s="1559"/>
      <c r="N66" s="1563"/>
    </row>
    <row r="67" spans="1:14" ht="31.5" customHeight="1"/>
    <row r="69" spans="1:14" ht="26.25" customHeight="1" thickBot="1">
      <c r="A69" s="239" t="s">
        <v>505</v>
      </c>
    </row>
    <row r="70" spans="1:14" ht="30.75" customHeight="1" thickBot="1">
      <c r="A70" s="1566" t="s">
        <v>252</v>
      </c>
      <c r="B70" s="1543"/>
      <c r="C70" s="1543"/>
      <c r="D70" s="1543"/>
      <c r="E70" s="1543" t="s">
        <v>524</v>
      </c>
      <c r="F70" s="1543"/>
      <c r="G70" s="1543"/>
      <c r="H70" s="333" t="s">
        <v>525</v>
      </c>
      <c r="I70" s="333" t="s">
        <v>251</v>
      </c>
      <c r="J70" s="344" t="s">
        <v>504</v>
      </c>
      <c r="K70" s="1567" t="s">
        <v>526</v>
      </c>
      <c r="L70" s="1567"/>
      <c r="M70" s="1567"/>
      <c r="N70" s="334" t="s">
        <v>502</v>
      </c>
    </row>
    <row r="71" spans="1:14" ht="30.75" customHeight="1">
      <c r="A71" s="1549"/>
      <c r="B71" s="1550"/>
      <c r="C71" s="1550"/>
      <c r="D71" s="1550"/>
      <c r="E71" s="1550"/>
      <c r="F71" s="1550"/>
      <c r="G71" s="1550"/>
      <c r="H71" s="328"/>
      <c r="I71" s="327"/>
      <c r="J71" s="343"/>
      <c r="K71" s="1564"/>
      <c r="L71" s="1564"/>
      <c r="M71" s="1564"/>
      <c r="N71" s="332"/>
    </row>
    <row r="72" spans="1:14" ht="30.75" customHeight="1">
      <c r="A72" s="1546"/>
      <c r="B72" s="1547"/>
      <c r="C72" s="1547"/>
      <c r="D72" s="1547"/>
      <c r="E72" s="1547"/>
      <c r="F72" s="1547"/>
      <c r="G72" s="1547"/>
      <c r="H72" s="339"/>
      <c r="I72" s="238"/>
      <c r="J72" s="341"/>
      <c r="K72" s="1565"/>
      <c r="L72" s="1565"/>
      <c r="M72" s="1565"/>
      <c r="N72" s="329"/>
    </row>
    <row r="73" spans="1:14" ht="30.75" customHeight="1">
      <c r="A73" s="1546"/>
      <c r="B73" s="1547"/>
      <c r="C73" s="1547"/>
      <c r="D73" s="1547"/>
      <c r="E73" s="1547"/>
      <c r="F73" s="1547"/>
      <c r="G73" s="1547"/>
      <c r="H73" s="339"/>
      <c r="I73" s="238"/>
      <c r="J73" s="341"/>
      <c r="K73" s="1565"/>
      <c r="L73" s="1565"/>
      <c r="M73" s="1565"/>
      <c r="N73" s="329"/>
    </row>
    <row r="74" spans="1:14" ht="30.75" customHeight="1">
      <c r="A74" s="1546"/>
      <c r="B74" s="1547"/>
      <c r="C74" s="1547"/>
      <c r="D74" s="1547"/>
      <c r="E74" s="1547"/>
      <c r="F74" s="1547"/>
      <c r="G74" s="1547"/>
      <c r="H74" s="339"/>
      <c r="I74" s="238"/>
      <c r="J74" s="341"/>
      <c r="K74" s="1565"/>
      <c r="L74" s="1565"/>
      <c r="M74" s="1565"/>
      <c r="N74" s="329"/>
    </row>
    <row r="75" spans="1:14" ht="30.75" customHeight="1">
      <c r="A75" s="1546"/>
      <c r="B75" s="1547"/>
      <c r="C75" s="1547"/>
      <c r="D75" s="1547"/>
      <c r="E75" s="1547"/>
      <c r="F75" s="1547"/>
      <c r="G75" s="1547"/>
      <c r="H75" s="339"/>
      <c r="I75" s="238"/>
      <c r="J75" s="341"/>
      <c r="K75" s="1565"/>
      <c r="L75" s="1565"/>
      <c r="M75" s="1565"/>
      <c r="N75" s="329"/>
    </row>
    <row r="76" spans="1:14" ht="30.75" customHeight="1">
      <c r="A76" s="1546"/>
      <c r="B76" s="1547"/>
      <c r="C76" s="1547"/>
      <c r="D76" s="1547"/>
      <c r="E76" s="1547"/>
      <c r="F76" s="1547"/>
      <c r="G76" s="1547"/>
      <c r="H76" s="339"/>
      <c r="I76" s="238"/>
      <c r="J76" s="341"/>
      <c r="K76" s="1565"/>
      <c r="L76" s="1565"/>
      <c r="M76" s="1565"/>
      <c r="N76" s="329"/>
    </row>
    <row r="77" spans="1:14" ht="30.75" customHeight="1">
      <c r="A77" s="1546"/>
      <c r="B77" s="1547"/>
      <c r="C77" s="1547"/>
      <c r="D77" s="1547"/>
      <c r="E77" s="1547"/>
      <c r="F77" s="1547"/>
      <c r="G77" s="1547"/>
      <c r="H77" s="339"/>
      <c r="I77" s="238"/>
      <c r="J77" s="341"/>
      <c r="K77" s="1565"/>
      <c r="L77" s="1565"/>
      <c r="M77" s="1565"/>
      <c r="N77" s="329"/>
    </row>
    <row r="78" spans="1:14" ht="30.75" customHeight="1">
      <c r="A78" s="1546"/>
      <c r="B78" s="1547"/>
      <c r="C78" s="1547"/>
      <c r="D78" s="1547"/>
      <c r="E78" s="1547"/>
      <c r="F78" s="1547"/>
      <c r="G78" s="1547"/>
      <c r="H78" s="339"/>
      <c r="I78" s="238"/>
      <c r="J78" s="341"/>
      <c r="K78" s="1565"/>
      <c r="L78" s="1565"/>
      <c r="M78" s="1565"/>
      <c r="N78" s="329"/>
    </row>
    <row r="79" spans="1:14" ht="30.75" customHeight="1">
      <c r="A79" s="1546"/>
      <c r="B79" s="1547"/>
      <c r="C79" s="1547"/>
      <c r="D79" s="1547"/>
      <c r="E79" s="1547"/>
      <c r="F79" s="1547"/>
      <c r="G79" s="1547"/>
      <c r="H79" s="339"/>
      <c r="I79" s="238"/>
      <c r="J79" s="341"/>
      <c r="K79" s="1565"/>
      <c r="L79" s="1565"/>
      <c r="M79" s="1565"/>
      <c r="N79" s="329"/>
    </row>
    <row r="80" spans="1:14" ht="30.75" customHeight="1">
      <c r="A80" s="1546"/>
      <c r="B80" s="1547"/>
      <c r="C80" s="1547"/>
      <c r="D80" s="1547"/>
      <c r="E80" s="1547"/>
      <c r="F80" s="1547"/>
      <c r="G80" s="1547"/>
      <c r="H80" s="339"/>
      <c r="I80" s="238"/>
      <c r="J80" s="341"/>
      <c r="K80" s="1565"/>
      <c r="L80" s="1565"/>
      <c r="M80" s="1565"/>
      <c r="N80" s="329"/>
    </row>
    <row r="81" spans="1:14" ht="30.75" customHeight="1">
      <c r="A81" s="1546"/>
      <c r="B81" s="1547"/>
      <c r="C81" s="1547"/>
      <c r="D81" s="1547"/>
      <c r="E81" s="1547"/>
      <c r="F81" s="1547"/>
      <c r="G81" s="1547"/>
      <c r="H81" s="339"/>
      <c r="I81" s="238"/>
      <c r="J81" s="341"/>
      <c r="K81" s="1565"/>
      <c r="L81" s="1565"/>
      <c r="M81" s="1565"/>
      <c r="N81" s="329"/>
    </row>
    <row r="82" spans="1:14" ht="30.75" customHeight="1">
      <c r="A82" s="1546"/>
      <c r="B82" s="1547"/>
      <c r="C82" s="1547"/>
      <c r="D82" s="1547"/>
      <c r="E82" s="1547"/>
      <c r="F82" s="1547"/>
      <c r="G82" s="1547"/>
      <c r="H82" s="339"/>
      <c r="I82" s="238"/>
      <c r="J82" s="341"/>
      <c r="K82" s="1565"/>
      <c r="L82" s="1565"/>
      <c r="M82" s="1565"/>
      <c r="N82" s="329"/>
    </row>
    <row r="83" spans="1:14" ht="30.75" customHeight="1">
      <c r="A83" s="1546"/>
      <c r="B83" s="1547"/>
      <c r="C83" s="1547"/>
      <c r="D83" s="1547"/>
      <c r="E83" s="1547"/>
      <c r="F83" s="1547"/>
      <c r="G83" s="1547"/>
      <c r="H83" s="339"/>
      <c r="I83" s="238"/>
      <c r="J83" s="341"/>
      <c r="K83" s="1565"/>
      <c r="L83" s="1565"/>
      <c r="M83" s="1565"/>
      <c r="N83" s="329"/>
    </row>
    <row r="84" spans="1:14" ht="30.75" customHeight="1" thickBot="1">
      <c r="A84" s="1558"/>
      <c r="B84" s="1559"/>
      <c r="C84" s="1559"/>
      <c r="D84" s="1559"/>
      <c r="E84" s="1559"/>
      <c r="F84" s="1559"/>
      <c r="G84" s="1559"/>
      <c r="H84" s="340"/>
      <c r="I84" s="330"/>
      <c r="J84" s="342"/>
      <c r="K84" s="1568"/>
      <c r="L84" s="1568"/>
      <c r="M84" s="1568"/>
      <c r="N84" s="331"/>
    </row>
  </sheetData>
  <mergeCells count="154">
    <mergeCell ref="A82:D82"/>
    <mergeCell ref="A83:D83"/>
    <mergeCell ref="A84:D84"/>
    <mergeCell ref="A78:D78"/>
    <mergeCell ref="A79:D79"/>
    <mergeCell ref="A81:D81"/>
    <mergeCell ref="A80:D80"/>
    <mergeCell ref="E80:G80"/>
    <mergeCell ref="E81:G81"/>
    <mergeCell ref="A74:D74"/>
    <mergeCell ref="A75:D75"/>
    <mergeCell ref="A77:D77"/>
    <mergeCell ref="A76:D76"/>
    <mergeCell ref="E77:G77"/>
    <mergeCell ref="E78:G78"/>
    <mergeCell ref="A73:D73"/>
    <mergeCell ref="A72:D72"/>
    <mergeCell ref="A43:D43"/>
    <mergeCell ref="A44:D44"/>
    <mergeCell ref="A55:D55"/>
    <mergeCell ref="A56:D56"/>
    <mergeCell ref="A57:D57"/>
    <mergeCell ref="A61:D61"/>
    <mergeCell ref="A45:D45"/>
    <mergeCell ref="A46:D46"/>
    <mergeCell ref="A71:D71"/>
    <mergeCell ref="E55:G55"/>
    <mergeCell ref="A65:D65"/>
    <mergeCell ref="E65:G65"/>
    <mergeCell ref="E47:G47"/>
    <mergeCell ref="E46:G46"/>
    <mergeCell ref="E45:G45"/>
    <mergeCell ref="A49:D49"/>
    <mergeCell ref="A47:D47"/>
    <mergeCell ref="A48:D48"/>
    <mergeCell ref="M46:N46"/>
    <mergeCell ref="M47:N47"/>
    <mergeCell ref="M48:N48"/>
    <mergeCell ref="A54:D54"/>
    <mergeCell ref="E54:G54"/>
    <mergeCell ref="J54:L54"/>
    <mergeCell ref="M54:N54"/>
    <mergeCell ref="M50:N50"/>
    <mergeCell ref="A50:D50"/>
    <mergeCell ref="J55:L55"/>
    <mergeCell ref="J50:L50"/>
    <mergeCell ref="M55:N55"/>
    <mergeCell ref="A66:D66"/>
    <mergeCell ref="E66:G66"/>
    <mergeCell ref="M66:N66"/>
    <mergeCell ref="J66:L66"/>
    <mergeCell ref="A63:D63"/>
    <mergeCell ref="E63:G63"/>
    <mergeCell ref="E61:G61"/>
    <mergeCell ref="M61:N61"/>
    <mergeCell ref="J61:L61"/>
    <mergeCell ref="A62:D62"/>
    <mergeCell ref="E57:G57"/>
    <mergeCell ref="M57:N57"/>
    <mergeCell ref="J57:L57"/>
    <mergeCell ref="J62:L62"/>
    <mergeCell ref="A60:D60"/>
    <mergeCell ref="E60:G60"/>
    <mergeCell ref="M60:N60"/>
    <mergeCell ref="J60:L60"/>
    <mergeCell ref="A58:D58"/>
    <mergeCell ref="E58:G58"/>
    <mergeCell ref="A70:D70"/>
    <mergeCell ref="E42:G42"/>
    <mergeCell ref="E41:G41"/>
    <mergeCell ref="A42:D42"/>
    <mergeCell ref="J43:L43"/>
    <mergeCell ref="J44:L44"/>
    <mergeCell ref="J45:L45"/>
    <mergeCell ref="E49:G49"/>
    <mergeCell ref="E48:G48"/>
    <mergeCell ref="E44:G44"/>
    <mergeCell ref="E43:G43"/>
    <mergeCell ref="J48:L48"/>
    <mergeCell ref="J49:L49"/>
    <mergeCell ref="J46:L46"/>
    <mergeCell ref="J47:L47"/>
    <mergeCell ref="J42:L42"/>
    <mergeCell ref="E56:G56"/>
    <mergeCell ref="J58:L58"/>
    <mergeCell ref="A59:D59"/>
    <mergeCell ref="A64:D64"/>
    <mergeCell ref="E64:G64"/>
    <mergeCell ref="A51:D51"/>
    <mergeCell ref="E51:G51"/>
    <mergeCell ref="E50:G50"/>
    <mergeCell ref="A2:N3"/>
    <mergeCell ref="B32:C32"/>
    <mergeCell ref="B30:C30"/>
    <mergeCell ref="B28:C28"/>
    <mergeCell ref="B26:C26"/>
    <mergeCell ref="A41:D41"/>
    <mergeCell ref="E40:G40"/>
    <mergeCell ref="A40:D40"/>
    <mergeCell ref="A39:D39"/>
    <mergeCell ref="M39:N39"/>
    <mergeCell ref="M40:N40"/>
    <mergeCell ref="M41:N41"/>
    <mergeCell ref="E39:G39"/>
    <mergeCell ref="J39:L39"/>
    <mergeCell ref="J40:L40"/>
    <mergeCell ref="J41:L41"/>
    <mergeCell ref="K74:M74"/>
    <mergeCell ref="K75:M75"/>
    <mergeCell ref="K76:M76"/>
    <mergeCell ref="E74:G74"/>
    <mergeCell ref="E75:G75"/>
    <mergeCell ref="E76:G76"/>
    <mergeCell ref="M42:N42"/>
    <mergeCell ref="M43:N43"/>
    <mergeCell ref="M44:N44"/>
    <mergeCell ref="M49:N49"/>
    <mergeCell ref="M63:N63"/>
    <mergeCell ref="J63:L63"/>
    <mergeCell ref="M51:N51"/>
    <mergeCell ref="J51:L51"/>
    <mergeCell ref="M64:N64"/>
    <mergeCell ref="J64:L64"/>
    <mergeCell ref="E59:G59"/>
    <mergeCell ref="M59:N59"/>
    <mergeCell ref="J59:L59"/>
    <mergeCell ref="M45:N45"/>
    <mergeCell ref="E70:G70"/>
    <mergeCell ref="E71:G71"/>
    <mergeCell ref="E72:G72"/>
    <mergeCell ref="E73:G73"/>
    <mergeCell ref="K70:M70"/>
    <mergeCell ref="J56:L56"/>
    <mergeCell ref="M65:N65"/>
    <mergeCell ref="J65:L65"/>
    <mergeCell ref="K71:M71"/>
    <mergeCell ref="K72:M72"/>
    <mergeCell ref="K73:M73"/>
    <mergeCell ref="E62:G62"/>
    <mergeCell ref="M62:N62"/>
    <mergeCell ref="M58:N58"/>
    <mergeCell ref="M56:N56"/>
    <mergeCell ref="K82:M82"/>
    <mergeCell ref="K83:M83"/>
    <mergeCell ref="K84:M84"/>
    <mergeCell ref="E82:G82"/>
    <mergeCell ref="E83:G83"/>
    <mergeCell ref="E84:G84"/>
    <mergeCell ref="K80:M80"/>
    <mergeCell ref="K81:M81"/>
    <mergeCell ref="K77:M77"/>
    <mergeCell ref="K78:M78"/>
    <mergeCell ref="K79:M79"/>
    <mergeCell ref="E79:G79"/>
  </mergeCells>
  <phoneticPr fontId="2"/>
  <pageMargins left="0.78700000000000003" right="0.39" top="0.98399999999999999" bottom="0.98399999999999999" header="0.51200000000000001" footer="0.51200000000000001"/>
  <pageSetup paperSize="9" orientation="landscape" verticalDpi="1200" r:id="rId1"/>
  <headerFooter alignWithMargins="0"/>
  <rowBreaks count="3" manualBreakCount="3">
    <brk id="36" max="16383" man="1"/>
    <brk id="52" max="16383" man="1"/>
    <brk id="68"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indexed="47"/>
  </sheetPr>
  <dimension ref="A1:AP84"/>
  <sheetViews>
    <sheetView workbookViewId="0"/>
  </sheetViews>
  <sheetFormatPr defaultColWidth="7.75" defaultRowHeight="18" customHeight="1"/>
  <cols>
    <col min="1" max="2" width="7.75" style="216" customWidth="1"/>
    <col min="3" max="3" width="13.875" style="216" customWidth="1"/>
    <col min="4" max="4" width="11.125" style="216" customWidth="1"/>
    <col min="5" max="5" width="10.125" style="216" customWidth="1"/>
    <col min="6" max="42" width="2.5" style="216" customWidth="1"/>
    <col min="43" max="16384" width="7.75" style="216"/>
  </cols>
  <sheetData>
    <row r="1" spans="3:42" s="194" customFormat="1" ht="18" customHeight="1"/>
    <row r="2" spans="3:42" s="194" customFormat="1" ht="18" customHeight="1"/>
    <row r="3" spans="3:42" s="194" customFormat="1" ht="18" customHeight="1">
      <c r="C3" s="1599" t="s">
        <v>233</v>
      </c>
      <c r="D3" s="1599"/>
      <c r="E3" s="1599"/>
      <c r="F3" s="1599"/>
      <c r="G3" s="1599"/>
      <c r="H3" s="1599"/>
      <c r="I3" s="1599"/>
      <c r="J3" s="1599"/>
      <c r="K3" s="1599"/>
      <c r="L3" s="1599"/>
      <c r="M3" s="1599"/>
      <c r="N3" s="1599"/>
      <c r="O3" s="1599"/>
      <c r="P3" s="1599"/>
      <c r="Q3" s="1599"/>
      <c r="R3" s="1599"/>
      <c r="S3" s="1599"/>
      <c r="T3" s="1599"/>
      <c r="U3" s="1599"/>
      <c r="V3" s="1599"/>
      <c r="W3" s="1599"/>
      <c r="X3" s="1599"/>
      <c r="Y3" s="1599"/>
      <c r="Z3" s="1599"/>
      <c r="AA3" s="1599"/>
      <c r="AB3" s="1599"/>
      <c r="AC3" s="1599"/>
      <c r="AD3" s="1599"/>
      <c r="AE3" s="1599"/>
      <c r="AF3" s="1599"/>
      <c r="AG3" s="1599"/>
      <c r="AH3" s="1599"/>
      <c r="AI3" s="1599"/>
      <c r="AJ3" s="1599"/>
      <c r="AK3" s="1599"/>
      <c r="AL3" s="1599"/>
      <c r="AM3" s="1599"/>
      <c r="AN3" s="1599"/>
      <c r="AO3" s="1599"/>
      <c r="AP3" s="1599"/>
    </row>
    <row r="4" spans="3:42" s="194" customFormat="1" ht="18" customHeight="1">
      <c r="T4" s="254"/>
    </row>
    <row r="5" spans="3:42" s="194" customFormat="1" ht="18" customHeight="1">
      <c r="I5" s="179"/>
      <c r="K5" s="167"/>
      <c r="L5" s="167"/>
      <c r="M5" s="167"/>
      <c r="T5" s="169"/>
      <c r="U5" s="169"/>
      <c r="V5" s="169"/>
      <c r="W5" s="169"/>
      <c r="X5" s="169"/>
      <c r="Y5" s="169"/>
      <c r="Z5" s="169"/>
      <c r="AA5" s="169"/>
      <c r="AB5" s="169"/>
      <c r="AC5" s="169"/>
      <c r="AD5" s="169"/>
      <c r="AE5" s="169"/>
      <c r="AF5" s="169"/>
      <c r="AG5" s="169"/>
    </row>
    <row r="6" spans="3:42" s="194" customFormat="1" ht="18" customHeight="1">
      <c r="F6" s="179"/>
      <c r="G6" s="217"/>
      <c r="T6" s="169"/>
      <c r="U6" s="169"/>
      <c r="V6" s="169"/>
      <c r="W6" s="169"/>
      <c r="X6" s="169"/>
      <c r="Y6" s="169"/>
      <c r="Z6" s="169"/>
      <c r="AA6" s="169"/>
      <c r="AB6" s="169"/>
      <c r="AC6" s="169"/>
      <c r="AD6" s="169"/>
      <c r="AE6" s="169"/>
      <c r="AF6" s="169"/>
      <c r="AG6" s="169"/>
    </row>
    <row r="7" spans="3:42" s="194" customFormat="1" ht="18" customHeight="1">
      <c r="C7" s="1600" t="s">
        <v>234</v>
      </c>
      <c r="D7" s="1600"/>
      <c r="E7" s="221"/>
      <c r="F7" s="218"/>
      <c r="G7" s="218" t="str">
        <f>入力シート!C5</f>
        <v>○○工業高専校舎改修工事</v>
      </c>
      <c r="H7" s="218"/>
      <c r="I7" s="218"/>
      <c r="J7" s="218"/>
      <c r="K7" s="218"/>
      <c r="L7" s="218"/>
      <c r="M7" s="218"/>
      <c r="N7" s="218"/>
      <c r="O7" s="218"/>
      <c r="P7" s="218"/>
      <c r="Q7" s="230"/>
      <c r="R7" s="230"/>
      <c r="S7" s="230"/>
      <c r="T7" s="230"/>
      <c r="U7" s="230"/>
      <c r="V7" s="230"/>
      <c r="W7" s="230"/>
      <c r="X7" s="230"/>
      <c r="Y7" s="230"/>
      <c r="Z7" s="230"/>
      <c r="AA7" s="230"/>
      <c r="AB7" s="230"/>
      <c r="AC7" s="230"/>
      <c r="AD7" s="230"/>
      <c r="AE7" s="218"/>
      <c r="AF7" s="218"/>
      <c r="AG7" s="218"/>
      <c r="AH7" s="218"/>
    </row>
    <row r="8" spans="3:42" s="194" customFormat="1" ht="18" customHeight="1">
      <c r="C8" s="221"/>
      <c r="D8" s="221"/>
      <c r="E8" s="221"/>
      <c r="Q8" s="169"/>
      <c r="R8" s="169"/>
      <c r="S8" s="169"/>
      <c r="T8" s="169"/>
      <c r="U8" s="169"/>
      <c r="V8" s="169"/>
      <c r="W8" s="169"/>
      <c r="X8" s="169"/>
      <c r="Y8" s="169"/>
      <c r="Z8" s="169"/>
      <c r="AA8" s="169"/>
      <c r="AB8" s="169"/>
      <c r="AC8" s="169"/>
      <c r="AD8" s="169"/>
    </row>
    <row r="9" spans="3:42" s="194" customFormat="1" ht="18" customHeight="1">
      <c r="C9" s="221"/>
      <c r="D9" s="221"/>
      <c r="E9" s="221"/>
      <c r="F9" s="221"/>
      <c r="G9" s="270"/>
      <c r="H9" s="221"/>
      <c r="I9" s="221"/>
      <c r="J9" s="221"/>
      <c r="K9" s="221"/>
      <c r="L9" s="221"/>
      <c r="M9" s="221"/>
      <c r="N9" s="221"/>
      <c r="O9" s="221"/>
      <c r="Q9" s="169"/>
      <c r="R9" s="169"/>
      <c r="S9" s="169"/>
      <c r="T9" s="169"/>
      <c r="U9" s="169"/>
      <c r="V9" s="169"/>
      <c r="W9" s="169"/>
      <c r="X9" s="169"/>
      <c r="Y9" s="169"/>
      <c r="Z9" s="169"/>
      <c r="AA9" s="169"/>
      <c r="AB9" s="169"/>
      <c r="AC9" s="169"/>
      <c r="AD9" s="169"/>
    </row>
    <row r="10" spans="3:42" s="194" customFormat="1" ht="18" customHeight="1">
      <c r="C10" s="1600" t="s">
        <v>235</v>
      </c>
      <c r="D10" s="1600"/>
      <c r="E10" s="221"/>
      <c r="F10" s="218"/>
      <c r="G10" s="218" t="str">
        <f>入力シート!K45</f>
        <v>○○県○○市○○町○○番地</v>
      </c>
      <c r="H10" s="218"/>
      <c r="I10" s="218"/>
      <c r="J10" s="218"/>
      <c r="K10" s="218"/>
      <c r="L10" s="218"/>
      <c r="M10" s="218"/>
      <c r="N10" s="218"/>
      <c r="O10" s="218"/>
      <c r="P10" s="218"/>
      <c r="Q10" s="230"/>
      <c r="R10" s="230"/>
      <c r="S10" s="230"/>
      <c r="T10" s="230"/>
      <c r="U10" s="230"/>
      <c r="V10" s="230"/>
      <c r="W10" s="230"/>
      <c r="X10" s="230"/>
      <c r="Y10" s="230"/>
      <c r="Z10" s="230"/>
      <c r="AA10" s="230"/>
      <c r="AB10" s="230"/>
      <c r="AC10" s="230"/>
      <c r="AD10" s="230"/>
      <c r="AE10" s="218"/>
      <c r="AF10" s="218"/>
      <c r="AG10" s="218"/>
      <c r="AH10" s="218"/>
    </row>
    <row r="11" spans="3:42" s="194" customFormat="1" ht="18" customHeight="1">
      <c r="C11" s="221"/>
      <c r="D11" s="221"/>
      <c r="E11" s="221"/>
    </row>
    <row r="12" spans="3:42" s="194" customFormat="1" ht="18" customHeight="1">
      <c r="C12" s="221"/>
      <c r="D12" s="221"/>
      <c r="E12" s="221"/>
      <c r="Q12" s="169"/>
      <c r="R12" s="169"/>
      <c r="S12" s="169"/>
      <c r="T12" s="169"/>
      <c r="U12" s="169"/>
      <c r="V12" s="169"/>
      <c r="W12" s="169"/>
      <c r="X12" s="169"/>
      <c r="Y12" s="169"/>
      <c r="Z12" s="169"/>
      <c r="AA12" s="169"/>
      <c r="AB12" s="169"/>
      <c r="AC12" s="169"/>
      <c r="AD12" s="169"/>
    </row>
    <row r="13" spans="3:42" s="194" customFormat="1" ht="18" customHeight="1">
      <c r="C13" s="1600" t="s">
        <v>236</v>
      </c>
      <c r="D13" s="1600"/>
      <c r="E13" s="221"/>
      <c r="F13" s="218"/>
      <c r="G13" s="218" t="str">
        <f>"平成"&amp;DBCS(YEAR(入力シート!C6)-1988)&amp;"年"&amp;IF(MONTH(入力シート!C6)&gt;9,""," ")&amp;DBCS(MONTH(入力シート!C6))&amp;"月"&amp;IF(DAY(入力シート!C6)&gt;9,""," ")&amp;DBCS(DAY(入力シート!C6))&amp;"日"</f>
        <v>平成２０年１２月２６日</v>
      </c>
      <c r="H13" s="218"/>
      <c r="I13" s="218"/>
      <c r="J13" s="218"/>
      <c r="K13" s="218"/>
      <c r="L13" s="218"/>
      <c r="M13" s="218"/>
      <c r="N13" s="218"/>
      <c r="O13" s="218"/>
      <c r="P13" s="218"/>
      <c r="Q13" s="230"/>
      <c r="R13" s="230"/>
      <c r="S13" s="230"/>
      <c r="T13" s="230"/>
      <c r="U13" s="230"/>
      <c r="V13" s="230"/>
      <c r="W13" s="230"/>
      <c r="X13" s="230"/>
      <c r="Y13" s="230"/>
      <c r="Z13" s="230"/>
      <c r="AA13" s="230"/>
      <c r="AB13" s="230"/>
      <c r="AC13" s="230"/>
      <c r="AD13" s="230"/>
      <c r="AE13" s="218"/>
      <c r="AF13" s="218"/>
      <c r="AG13" s="218"/>
      <c r="AH13" s="218"/>
    </row>
    <row r="14" spans="3:42" s="194" customFormat="1" ht="18" customHeight="1">
      <c r="C14" s="221"/>
      <c r="D14" s="221"/>
      <c r="E14" s="221"/>
      <c r="Q14" s="169"/>
      <c r="R14" s="169"/>
      <c r="S14" s="169"/>
      <c r="T14" s="169"/>
      <c r="U14" s="169"/>
      <c r="V14" s="169"/>
      <c r="W14" s="169"/>
      <c r="X14" s="169"/>
      <c r="Y14" s="169"/>
      <c r="Z14" s="169"/>
      <c r="AA14" s="169"/>
      <c r="AB14" s="169"/>
      <c r="AC14" s="169"/>
      <c r="AD14" s="169"/>
    </row>
    <row r="15" spans="3:42" s="194" customFormat="1" ht="18" customHeight="1">
      <c r="C15" s="221"/>
      <c r="D15" s="221"/>
      <c r="E15" s="221"/>
      <c r="G15" s="194" t="s">
        <v>237</v>
      </c>
      <c r="I15" s="217"/>
      <c r="N15" s="194" t="str">
        <f>着工年月日</f>
        <v>平成２０年  ６月２７日</v>
      </c>
      <c r="Q15" s="169"/>
      <c r="R15" s="169"/>
      <c r="S15" s="169"/>
      <c r="T15" s="169"/>
      <c r="U15" s="169"/>
      <c r="V15" s="169"/>
      <c r="W15" s="169"/>
      <c r="X15" s="169"/>
      <c r="Y15" s="169"/>
      <c r="Z15" s="169"/>
      <c r="AA15" s="169"/>
      <c r="AB15" s="169"/>
      <c r="AC15" s="169"/>
      <c r="AD15" s="169"/>
    </row>
    <row r="16" spans="3:42" s="194" customFormat="1" ht="18" customHeight="1">
      <c r="C16" s="1600" t="s">
        <v>238</v>
      </c>
      <c r="D16" s="1600"/>
      <c r="E16" s="221"/>
      <c r="F16" s="218"/>
      <c r="G16" s="218" t="s">
        <v>239</v>
      </c>
      <c r="H16" s="218"/>
      <c r="I16" s="219"/>
      <c r="J16" s="218"/>
      <c r="K16" s="218"/>
      <c r="L16" s="218"/>
      <c r="M16" s="218"/>
      <c r="N16" s="218" t="str">
        <f>完成期限</f>
        <v>平成２１年  １月  １日</v>
      </c>
      <c r="O16" s="218"/>
      <c r="P16" s="218"/>
      <c r="Q16" s="230"/>
      <c r="R16" s="230"/>
      <c r="S16" s="230"/>
      <c r="T16" s="230"/>
      <c r="U16" s="230"/>
      <c r="V16" s="230"/>
      <c r="W16" s="230"/>
      <c r="X16" s="230"/>
      <c r="Y16" s="230"/>
      <c r="Z16" s="230"/>
      <c r="AA16" s="230"/>
      <c r="AB16" s="230"/>
      <c r="AC16" s="230"/>
      <c r="AD16" s="230"/>
      <c r="AE16" s="218"/>
      <c r="AF16" s="218"/>
      <c r="AG16" s="218"/>
      <c r="AH16" s="218"/>
    </row>
    <row r="17" spans="1:41" s="194" customFormat="1" ht="18" customHeight="1">
      <c r="G17" s="220"/>
      <c r="H17" s="220"/>
      <c r="L17" s="217"/>
      <c r="T17" s="169"/>
      <c r="U17" s="169"/>
      <c r="V17" s="169"/>
      <c r="W17" s="169"/>
      <c r="X17" s="169"/>
      <c r="Y17" s="169"/>
      <c r="Z17" s="169"/>
      <c r="AA17" s="169"/>
      <c r="AB17" s="169"/>
      <c r="AC17" s="169"/>
      <c r="AD17" s="169"/>
      <c r="AE17" s="169"/>
      <c r="AF17" s="169"/>
      <c r="AG17" s="169"/>
    </row>
    <row r="18" spans="1:41" s="194" customFormat="1" ht="18" customHeight="1">
      <c r="T18" s="169"/>
      <c r="U18" s="169"/>
      <c r="V18" s="169"/>
      <c r="W18" s="169"/>
      <c r="X18" s="169"/>
      <c r="Y18" s="169"/>
      <c r="Z18" s="169"/>
      <c r="AA18" s="169"/>
      <c r="AB18" s="169"/>
      <c r="AC18" s="169"/>
      <c r="AD18" s="169"/>
      <c r="AE18" s="169"/>
      <c r="AF18" s="169"/>
      <c r="AG18" s="169"/>
    </row>
    <row r="19" spans="1:41" s="194" customFormat="1" ht="18" customHeight="1">
      <c r="T19" s="169"/>
      <c r="U19" s="169"/>
      <c r="V19" s="169"/>
      <c r="W19" s="169"/>
      <c r="X19" s="169"/>
      <c r="Y19" s="169"/>
      <c r="Z19" s="169"/>
      <c r="AA19" s="169"/>
      <c r="AB19" s="169"/>
      <c r="AC19" s="169"/>
      <c r="AD19" s="169"/>
      <c r="AE19" s="169"/>
      <c r="AF19" s="169"/>
      <c r="AG19" s="169"/>
    </row>
    <row r="20" spans="1:41" s="194" customFormat="1" ht="18" customHeight="1">
      <c r="C20" s="194" t="s">
        <v>240</v>
      </c>
      <c r="T20" s="169"/>
      <c r="U20" s="169"/>
      <c r="V20" s="169"/>
      <c r="W20" s="169"/>
      <c r="X20" s="169"/>
      <c r="Y20" s="169"/>
      <c r="Z20" s="169"/>
      <c r="AA20" s="169"/>
      <c r="AB20" s="169"/>
      <c r="AC20" s="169"/>
      <c r="AD20" s="169"/>
      <c r="AE20" s="169"/>
      <c r="AF20" s="169"/>
      <c r="AG20" s="169"/>
    </row>
    <row r="21" spans="1:41" s="194" customFormat="1" ht="18" customHeight="1">
      <c r="T21" s="169"/>
      <c r="U21" s="169"/>
      <c r="V21" s="169"/>
      <c r="W21" s="169"/>
      <c r="X21" s="169"/>
      <c r="Y21" s="169"/>
      <c r="Z21" s="169"/>
      <c r="AA21" s="169"/>
      <c r="AB21" s="169"/>
      <c r="AC21" s="169"/>
      <c r="AD21" s="169"/>
      <c r="AE21" s="169"/>
      <c r="AF21" s="169"/>
      <c r="AG21" s="169"/>
    </row>
    <row r="22" spans="1:41" s="194" customFormat="1" ht="18" customHeight="1">
      <c r="C22" s="255" t="str">
        <f>入力シート!K54</f>
        <v>独立行政法人国立高等専門学校機構</v>
      </c>
      <c r="D22" s="255"/>
      <c r="E22" s="255"/>
      <c r="H22" s="174"/>
      <c r="I22" s="174"/>
      <c r="J22" s="174"/>
      <c r="K22" s="221"/>
      <c r="T22" s="169"/>
      <c r="U22" s="169"/>
      <c r="V22" s="169"/>
      <c r="W22" s="169"/>
      <c r="X22" s="169"/>
      <c r="Y22" s="169"/>
      <c r="Z22" s="169"/>
      <c r="AA22" s="169"/>
      <c r="AB22" s="169"/>
      <c r="AC22" s="169"/>
      <c r="AD22" s="169"/>
      <c r="AE22" s="169"/>
      <c r="AF22" s="169"/>
      <c r="AG22" s="169"/>
    </row>
    <row r="23" spans="1:41" s="194" customFormat="1" ht="18" customHeight="1">
      <c r="C23" s="255" t="str">
        <f>" "&amp;入力シート!K55</f>
        <v xml:space="preserve"> ○○工業高等専門学校</v>
      </c>
      <c r="D23" s="255"/>
      <c r="E23" s="255"/>
      <c r="H23" s="174"/>
      <c r="I23" s="174"/>
      <c r="K23" s="174"/>
      <c r="L23" s="221"/>
      <c r="M23" s="221"/>
      <c r="N23" s="221"/>
      <c r="T23" s="169"/>
      <c r="U23" s="169"/>
      <c r="V23" s="169"/>
      <c r="W23" s="169"/>
      <c r="X23" s="169"/>
      <c r="Y23" s="169"/>
      <c r="Z23" s="169"/>
      <c r="AA23" s="169"/>
      <c r="AB23" s="169"/>
      <c r="AC23" s="169"/>
      <c r="AD23" s="169"/>
      <c r="AE23" s="169"/>
      <c r="AF23" s="169"/>
      <c r="AG23" s="169"/>
    </row>
    <row r="24" spans="1:41" s="194" customFormat="1" ht="18" customHeight="1">
      <c r="C24" s="255" t="str">
        <f>"　"&amp;入力シート!K56 &amp;" 殿"</f>
        <v>　契約担当役 事務部長 ○○　○○ 殿</v>
      </c>
      <c r="D24" s="255"/>
      <c r="E24" s="255"/>
      <c r="H24" s="221"/>
      <c r="I24" s="223"/>
      <c r="J24" s="224"/>
      <c r="K24" s="224"/>
      <c r="L24" s="224"/>
      <c r="M24" s="224"/>
      <c r="N24" s="221"/>
      <c r="Q24" s="168"/>
      <c r="R24" s="168"/>
      <c r="S24" s="168"/>
      <c r="T24" s="169"/>
      <c r="U24" s="169"/>
      <c r="V24" s="169"/>
      <c r="W24" s="169"/>
      <c r="X24" s="169"/>
      <c r="Y24" s="169"/>
      <c r="Z24" s="169"/>
      <c r="AA24" s="169"/>
      <c r="AB24" s="169"/>
      <c r="AC24" s="169"/>
      <c r="AD24" s="169"/>
      <c r="AE24" s="169"/>
      <c r="AF24" s="169"/>
      <c r="AG24" s="169"/>
      <c r="AH24" s="168"/>
      <c r="AI24" s="168"/>
      <c r="AJ24" s="168"/>
      <c r="AK24" s="168"/>
      <c r="AL24" s="168"/>
      <c r="AM24" s="168"/>
      <c r="AN24" s="168"/>
      <c r="AO24" s="168"/>
    </row>
    <row r="25" spans="1:41" s="194" customFormat="1" ht="27.75" customHeight="1">
      <c r="L25" s="221"/>
      <c r="Q25" s="168"/>
      <c r="R25" s="168"/>
      <c r="S25" s="168"/>
      <c r="T25" s="272" t="s">
        <v>1338</v>
      </c>
      <c r="U25" s="168"/>
      <c r="V25" s="168"/>
      <c r="W25" s="169"/>
      <c r="X25" s="169"/>
      <c r="Y25" s="169"/>
      <c r="Z25" s="169"/>
      <c r="AA25" s="169"/>
      <c r="AB25" s="169"/>
      <c r="AC25" s="169"/>
      <c r="AD25" s="169"/>
      <c r="AE25" s="169"/>
      <c r="AF25" s="169"/>
      <c r="AG25" s="169"/>
      <c r="AH25" s="168"/>
      <c r="AI25" s="168"/>
      <c r="AJ25" s="168"/>
      <c r="AK25" s="168"/>
      <c r="AL25" s="168"/>
      <c r="AM25" s="168"/>
      <c r="AN25" s="168"/>
      <c r="AO25" s="168"/>
    </row>
    <row r="26" spans="1:41" s="194" customFormat="1" ht="18" customHeight="1">
      <c r="L26" s="221"/>
      <c r="Q26" s="168"/>
      <c r="R26" s="168"/>
      <c r="S26" s="168"/>
      <c r="T26" s="171" t="s">
        <v>180</v>
      </c>
      <c r="U26" s="168"/>
      <c r="V26" s="168"/>
      <c r="W26" s="169"/>
      <c r="X26" s="164" t="str">
        <f>入力シート!C21</f>
        <v>○○県○○市○○</v>
      </c>
      <c r="Y26" s="169"/>
      <c r="Z26" s="169"/>
      <c r="AA26" s="169"/>
      <c r="AB26" s="169"/>
      <c r="AC26" s="169"/>
      <c r="AD26" s="169"/>
      <c r="AE26" s="169"/>
      <c r="AF26" s="169"/>
      <c r="AG26" s="168"/>
      <c r="AH26" s="168"/>
      <c r="AI26" s="168"/>
      <c r="AJ26" s="168"/>
      <c r="AK26" s="168"/>
      <c r="AL26" s="168"/>
      <c r="AN26" s="168"/>
      <c r="AO26" s="168"/>
    </row>
    <row r="27" spans="1:41" s="194" customFormat="1" ht="18" customHeight="1">
      <c r="H27" s="221"/>
      <c r="I27" s="221"/>
      <c r="J27" s="221"/>
      <c r="K27" s="221"/>
      <c r="L27" s="221"/>
      <c r="Q27" s="168"/>
      <c r="R27" s="168"/>
      <c r="S27" s="168"/>
      <c r="T27" s="164"/>
      <c r="U27" s="168"/>
      <c r="V27" s="168"/>
      <c r="W27" s="169"/>
      <c r="X27" s="164" t="str">
        <f>" " &amp;入力シート!C22</f>
        <v xml:space="preserve"> 株式会社 ○○組</v>
      </c>
      <c r="Y27" s="169"/>
      <c r="Z27" s="169"/>
      <c r="AA27" s="169"/>
      <c r="AB27" s="169"/>
      <c r="AC27" s="169"/>
      <c r="AD27" s="169"/>
      <c r="AE27" s="169"/>
      <c r="AF27" s="169"/>
      <c r="AG27" s="168"/>
      <c r="AH27" s="168"/>
      <c r="AI27" s="168"/>
      <c r="AJ27" s="168"/>
      <c r="AK27" s="168"/>
      <c r="AL27" s="168"/>
      <c r="AN27" s="168"/>
      <c r="AO27" s="168"/>
    </row>
    <row r="28" spans="1:41" s="194" customFormat="1" ht="18" customHeight="1">
      <c r="G28" s="221"/>
      <c r="I28" s="221"/>
      <c r="J28" s="221"/>
      <c r="K28" s="221"/>
      <c r="L28" s="221"/>
      <c r="Q28" s="168"/>
      <c r="R28" s="168"/>
      <c r="S28" s="168"/>
      <c r="T28" s="171" t="s">
        <v>241</v>
      </c>
      <c r="U28" s="168"/>
      <c r="V28" s="168"/>
      <c r="W28" s="169"/>
      <c r="X28" s="164" t="str">
        <f>"  " &amp;入力シート!C23 &amp;"　　印"</f>
        <v xml:space="preserve">  代表取締役　　○○　○○　　印</v>
      </c>
      <c r="Y28" s="169"/>
      <c r="Z28" s="169"/>
      <c r="AA28" s="169"/>
      <c r="AB28" s="169"/>
      <c r="AC28" s="169"/>
      <c r="AD28" s="169"/>
      <c r="AE28" s="169"/>
      <c r="AF28" s="169"/>
      <c r="AG28" s="168"/>
      <c r="AH28" s="168"/>
      <c r="AI28" s="168"/>
      <c r="AJ28" s="168"/>
      <c r="AK28" s="168"/>
      <c r="AL28" s="168"/>
      <c r="AN28" s="168"/>
      <c r="AO28" s="168"/>
    </row>
    <row r="29" spans="1:41" ht="18" customHeight="1">
      <c r="A29" s="194"/>
      <c r="B29" s="194"/>
      <c r="C29" s="194"/>
      <c r="D29" s="194"/>
      <c r="E29" s="194"/>
      <c r="F29" s="194"/>
      <c r="G29" s="194"/>
      <c r="H29" s="194"/>
      <c r="I29" s="194"/>
      <c r="J29" s="194"/>
      <c r="K29" s="194"/>
      <c r="L29" s="194"/>
      <c r="M29" s="194"/>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row>
    <row r="30" spans="1:41" ht="18" customHeight="1">
      <c r="A30" s="221"/>
      <c r="B30" s="226" t="s">
        <v>192</v>
      </c>
      <c r="C30" s="226"/>
      <c r="D30" s="221"/>
      <c r="E30" s="221"/>
      <c r="F30" s="221"/>
      <c r="G30" s="221"/>
      <c r="H30" s="221"/>
      <c r="I30" s="222"/>
      <c r="J30" s="222"/>
      <c r="K30" s="222"/>
      <c r="L30" s="222"/>
      <c r="M30" s="222"/>
      <c r="N30" s="222"/>
      <c r="O30" s="222"/>
      <c r="P30" s="222"/>
      <c r="Q30" s="222"/>
      <c r="R30" s="222"/>
    </row>
    <row r="31" spans="1:41" ht="18" customHeight="1">
      <c r="A31" s="221"/>
      <c r="B31" s="1592" t="s">
        <v>242</v>
      </c>
      <c r="C31" s="1593"/>
      <c r="D31" s="1592" t="s">
        <v>243</v>
      </c>
      <c r="E31" s="1593"/>
      <c r="F31" s="1598" t="s">
        <v>244</v>
      </c>
      <c r="G31" s="1598"/>
      <c r="H31" s="1598"/>
      <c r="I31" s="1598"/>
      <c r="J31" s="1598"/>
      <c r="K31" s="1598"/>
      <c r="L31" s="1598"/>
      <c r="M31" s="1598"/>
      <c r="N31" s="1598"/>
      <c r="O31" s="1598"/>
      <c r="P31" s="1598"/>
      <c r="Q31" s="1598"/>
      <c r="R31" s="1598"/>
      <c r="S31" s="1598"/>
      <c r="T31" s="1598"/>
      <c r="U31" s="1598"/>
      <c r="V31" s="1598"/>
      <c r="W31" s="1598"/>
      <c r="X31" s="1598"/>
      <c r="Y31" s="1598"/>
      <c r="Z31" s="1598"/>
      <c r="AA31" s="1598"/>
      <c r="AB31" s="1598"/>
      <c r="AC31" s="1598"/>
      <c r="AD31" s="1598"/>
      <c r="AE31" s="1598"/>
      <c r="AF31" s="1598"/>
      <c r="AG31" s="1598"/>
      <c r="AH31" s="1598"/>
      <c r="AI31" s="1598"/>
      <c r="AJ31" s="1598"/>
      <c r="AK31" s="1598"/>
      <c r="AL31" s="1598"/>
      <c r="AM31" s="1598"/>
      <c r="AN31" s="1598"/>
      <c r="AO31" s="1598"/>
    </row>
    <row r="32" spans="1:41" ht="18" customHeight="1">
      <c r="A32" s="221"/>
      <c r="B32" s="1594"/>
      <c r="C32" s="1588"/>
      <c r="D32" s="1594"/>
      <c r="E32" s="1588"/>
      <c r="F32" s="1595">
        <v>4</v>
      </c>
      <c r="G32" s="1596"/>
      <c r="H32" s="1597"/>
      <c r="I32" s="1595">
        <v>5</v>
      </c>
      <c r="J32" s="1596"/>
      <c r="K32" s="1597"/>
      <c r="L32" s="1595">
        <v>6</v>
      </c>
      <c r="M32" s="1596"/>
      <c r="N32" s="1597"/>
      <c r="O32" s="1595">
        <v>7</v>
      </c>
      <c r="P32" s="1596"/>
      <c r="Q32" s="1597"/>
      <c r="R32" s="1595">
        <v>8</v>
      </c>
      <c r="S32" s="1596"/>
      <c r="T32" s="1597"/>
      <c r="U32" s="1595">
        <v>9</v>
      </c>
      <c r="V32" s="1596"/>
      <c r="W32" s="1597"/>
      <c r="X32" s="1595">
        <v>10</v>
      </c>
      <c r="Y32" s="1596"/>
      <c r="Z32" s="1597"/>
      <c r="AA32" s="1595">
        <v>11</v>
      </c>
      <c r="AB32" s="1596"/>
      <c r="AC32" s="1597"/>
      <c r="AD32" s="1595">
        <v>12</v>
      </c>
      <c r="AE32" s="1596"/>
      <c r="AF32" s="1597"/>
      <c r="AG32" s="1595">
        <v>1</v>
      </c>
      <c r="AH32" s="1596"/>
      <c r="AI32" s="1597"/>
      <c r="AJ32" s="1595">
        <v>2</v>
      </c>
      <c r="AK32" s="1596"/>
      <c r="AL32" s="1597"/>
      <c r="AM32" s="1595">
        <v>3</v>
      </c>
      <c r="AN32" s="1596"/>
      <c r="AO32" s="1597"/>
    </row>
    <row r="33" spans="1:41" ht="18" customHeight="1">
      <c r="A33" s="221"/>
      <c r="B33" s="1592"/>
      <c r="C33" s="1593"/>
      <c r="D33" s="1592"/>
      <c r="E33" s="1593"/>
      <c r="F33" s="1591"/>
      <c r="G33" s="1589"/>
      <c r="H33" s="1590"/>
      <c r="I33" s="1591"/>
      <c r="J33" s="1589"/>
      <c r="K33" s="1590"/>
      <c r="L33" s="1591"/>
      <c r="M33" s="1589"/>
      <c r="N33" s="1590"/>
      <c r="O33" s="1591"/>
      <c r="P33" s="1589"/>
      <c r="Q33" s="1590"/>
      <c r="R33" s="1591"/>
      <c r="S33" s="1589"/>
      <c r="T33" s="1590"/>
      <c r="U33" s="1591"/>
      <c r="V33" s="1589"/>
      <c r="W33" s="1590"/>
      <c r="X33" s="1591"/>
      <c r="Y33" s="1589"/>
      <c r="Z33" s="1590"/>
      <c r="AA33" s="1591"/>
      <c r="AB33" s="1589"/>
      <c r="AC33" s="1590"/>
      <c r="AD33" s="1591"/>
      <c r="AE33" s="1589"/>
      <c r="AF33" s="1590"/>
      <c r="AG33" s="1591"/>
      <c r="AH33" s="1589"/>
      <c r="AI33" s="1590"/>
      <c r="AJ33" s="1591"/>
      <c r="AK33" s="1589"/>
      <c r="AL33" s="1590"/>
      <c r="AM33" s="1591"/>
      <c r="AN33" s="1589"/>
      <c r="AO33" s="1590"/>
    </row>
    <row r="34" spans="1:41" ht="18" customHeight="1">
      <c r="A34" s="221"/>
      <c r="B34" s="1594"/>
      <c r="C34" s="1588"/>
      <c r="D34" s="1594"/>
      <c r="E34" s="1588"/>
      <c r="F34" s="1591"/>
      <c r="G34" s="1589"/>
      <c r="H34" s="1590"/>
      <c r="I34" s="1591"/>
      <c r="J34" s="1589"/>
      <c r="K34" s="1590"/>
      <c r="L34" s="1591"/>
      <c r="M34" s="1589"/>
      <c r="N34" s="1590"/>
      <c r="O34" s="1591"/>
      <c r="P34" s="1589"/>
      <c r="Q34" s="1590"/>
      <c r="R34" s="1591"/>
      <c r="S34" s="1589"/>
      <c r="T34" s="1590"/>
      <c r="U34" s="1591"/>
      <c r="V34" s="1589"/>
      <c r="W34" s="1590"/>
      <c r="X34" s="1591"/>
      <c r="Y34" s="1589"/>
      <c r="Z34" s="1590"/>
      <c r="AA34" s="1591"/>
      <c r="AB34" s="1589"/>
      <c r="AC34" s="1590"/>
      <c r="AD34" s="1591"/>
      <c r="AE34" s="1589"/>
      <c r="AF34" s="1590"/>
      <c r="AG34" s="1591"/>
      <c r="AH34" s="1589"/>
      <c r="AI34" s="1590"/>
      <c r="AJ34" s="1591"/>
      <c r="AK34" s="1589"/>
      <c r="AL34" s="1590"/>
      <c r="AM34" s="1591"/>
      <c r="AN34" s="1589"/>
      <c r="AO34" s="1590"/>
    </row>
    <row r="35" spans="1:41" ht="18" customHeight="1">
      <c r="A35" s="221"/>
      <c r="B35" s="1592"/>
      <c r="C35" s="1593"/>
      <c r="D35" s="1592"/>
      <c r="E35" s="1593"/>
      <c r="F35" s="1591"/>
      <c r="G35" s="1589"/>
      <c r="H35" s="1590"/>
      <c r="I35" s="1591"/>
      <c r="J35" s="1589"/>
      <c r="K35" s="1590"/>
      <c r="L35" s="1591"/>
      <c r="M35" s="1589"/>
      <c r="N35" s="1590"/>
      <c r="O35" s="1591"/>
      <c r="P35" s="1589"/>
      <c r="Q35" s="1590"/>
      <c r="R35" s="1591"/>
      <c r="S35" s="1589"/>
      <c r="T35" s="1590"/>
      <c r="U35" s="1591"/>
      <c r="V35" s="1589"/>
      <c r="W35" s="1590"/>
      <c r="X35" s="1591"/>
      <c r="Y35" s="1589"/>
      <c r="Z35" s="1590"/>
      <c r="AA35" s="1591"/>
      <c r="AB35" s="1589"/>
      <c r="AC35" s="1590"/>
      <c r="AD35" s="1591"/>
      <c r="AE35" s="1589"/>
      <c r="AF35" s="1590"/>
      <c r="AG35" s="1591"/>
      <c r="AH35" s="1589"/>
      <c r="AI35" s="1590"/>
      <c r="AJ35" s="1591"/>
      <c r="AK35" s="1589"/>
      <c r="AL35" s="1590"/>
      <c r="AM35" s="1591"/>
      <c r="AN35" s="1589"/>
      <c r="AO35" s="1590"/>
    </row>
    <row r="36" spans="1:41" ht="18" customHeight="1">
      <c r="A36" s="221"/>
      <c r="B36" s="1594"/>
      <c r="C36" s="1588"/>
      <c r="D36" s="1594"/>
      <c r="E36" s="1588"/>
      <c r="F36" s="1591"/>
      <c r="G36" s="1589"/>
      <c r="H36" s="1590"/>
      <c r="I36" s="1591"/>
      <c r="J36" s="1589"/>
      <c r="K36" s="1590"/>
      <c r="L36" s="1591"/>
      <c r="M36" s="1589"/>
      <c r="N36" s="1590"/>
      <c r="O36" s="1591"/>
      <c r="P36" s="1589"/>
      <c r="Q36" s="1590"/>
      <c r="R36" s="1591"/>
      <c r="S36" s="1589"/>
      <c r="T36" s="1590"/>
      <c r="U36" s="1591"/>
      <c r="V36" s="1589"/>
      <c r="W36" s="1590"/>
      <c r="X36" s="1591"/>
      <c r="Y36" s="1589"/>
      <c r="Z36" s="1590"/>
      <c r="AA36" s="1591"/>
      <c r="AB36" s="1589"/>
      <c r="AC36" s="1590"/>
      <c r="AD36" s="1591"/>
      <c r="AE36" s="1589"/>
      <c r="AF36" s="1590"/>
      <c r="AG36" s="1591"/>
      <c r="AH36" s="1589"/>
      <c r="AI36" s="1590"/>
      <c r="AJ36" s="1591"/>
      <c r="AK36" s="1589"/>
      <c r="AL36" s="1590"/>
      <c r="AM36" s="1591"/>
      <c r="AN36" s="1589"/>
      <c r="AO36" s="1590"/>
    </row>
    <row r="37" spans="1:41" ht="18" customHeight="1">
      <c r="A37" s="221"/>
      <c r="B37" s="1592"/>
      <c r="C37" s="1593"/>
      <c r="D37" s="1592"/>
      <c r="E37" s="1593"/>
      <c r="F37" s="1591"/>
      <c r="G37" s="1589"/>
      <c r="H37" s="1590"/>
      <c r="I37" s="1591"/>
      <c r="J37" s="1589"/>
      <c r="K37" s="1590"/>
      <c r="L37" s="1591"/>
      <c r="M37" s="1589"/>
      <c r="N37" s="1590"/>
      <c r="O37" s="1591"/>
      <c r="P37" s="1589"/>
      <c r="Q37" s="1590"/>
      <c r="R37" s="1591"/>
      <c r="S37" s="1589"/>
      <c r="T37" s="1590"/>
      <c r="U37" s="1591"/>
      <c r="V37" s="1589"/>
      <c r="W37" s="1590"/>
      <c r="X37" s="1591"/>
      <c r="Y37" s="1589"/>
      <c r="Z37" s="1590"/>
      <c r="AA37" s="1591"/>
      <c r="AB37" s="1589"/>
      <c r="AC37" s="1590"/>
      <c r="AD37" s="1591"/>
      <c r="AE37" s="1589"/>
      <c r="AF37" s="1590"/>
      <c r="AG37" s="1591"/>
      <c r="AH37" s="1589"/>
      <c r="AI37" s="1590"/>
      <c r="AJ37" s="1591"/>
      <c r="AK37" s="1589"/>
      <c r="AL37" s="1590"/>
      <c r="AM37" s="1591"/>
      <c r="AN37" s="1589"/>
      <c r="AO37" s="1590"/>
    </row>
    <row r="38" spans="1:41" ht="18" customHeight="1">
      <c r="A38" s="221"/>
      <c r="B38" s="1594"/>
      <c r="C38" s="1588"/>
      <c r="D38" s="1594"/>
      <c r="E38" s="1588"/>
      <c r="F38" s="1591"/>
      <c r="G38" s="1589"/>
      <c r="H38" s="1590"/>
      <c r="I38" s="1591"/>
      <c r="J38" s="1589"/>
      <c r="K38" s="1590"/>
      <c r="L38" s="1591"/>
      <c r="M38" s="1589"/>
      <c r="N38" s="1590"/>
      <c r="O38" s="1591"/>
      <c r="P38" s="1589"/>
      <c r="Q38" s="1590"/>
      <c r="R38" s="1591"/>
      <c r="S38" s="1589"/>
      <c r="T38" s="1590"/>
      <c r="U38" s="1591"/>
      <c r="V38" s="1589"/>
      <c r="W38" s="1590"/>
      <c r="X38" s="1591"/>
      <c r="Y38" s="1589"/>
      <c r="Z38" s="1590"/>
      <c r="AA38" s="1591"/>
      <c r="AB38" s="1589"/>
      <c r="AC38" s="1590"/>
      <c r="AD38" s="1591"/>
      <c r="AE38" s="1589"/>
      <c r="AF38" s="1590"/>
      <c r="AG38" s="1591"/>
      <c r="AH38" s="1589"/>
      <c r="AI38" s="1590"/>
      <c r="AJ38" s="1591"/>
      <c r="AK38" s="1589"/>
      <c r="AL38" s="1590"/>
      <c r="AM38" s="1591"/>
      <c r="AN38" s="1589"/>
      <c r="AO38" s="1590"/>
    </row>
    <row r="39" spans="1:41" ht="18" customHeight="1">
      <c r="A39" s="221"/>
      <c r="B39" s="1592"/>
      <c r="C39" s="1593"/>
      <c r="D39" s="1592"/>
      <c r="E39" s="1593"/>
      <c r="F39" s="1591"/>
      <c r="G39" s="1589"/>
      <c r="H39" s="1590"/>
      <c r="I39" s="1591"/>
      <c r="J39" s="1589"/>
      <c r="K39" s="1590"/>
      <c r="L39" s="1591"/>
      <c r="M39" s="1589"/>
      <c r="N39" s="1590"/>
      <c r="O39" s="1591"/>
      <c r="P39" s="1589"/>
      <c r="Q39" s="1590"/>
      <c r="R39" s="1591"/>
      <c r="S39" s="1589"/>
      <c r="T39" s="1590"/>
      <c r="U39" s="1591"/>
      <c r="V39" s="1589"/>
      <c r="W39" s="1590"/>
      <c r="X39" s="1591"/>
      <c r="Y39" s="1589"/>
      <c r="Z39" s="1590"/>
      <c r="AA39" s="1591"/>
      <c r="AB39" s="1589"/>
      <c r="AC39" s="1590"/>
      <c r="AD39" s="1591"/>
      <c r="AE39" s="1589"/>
      <c r="AF39" s="1590"/>
      <c r="AG39" s="1591"/>
      <c r="AH39" s="1589"/>
      <c r="AI39" s="1590"/>
      <c r="AJ39" s="1591"/>
      <c r="AK39" s="1589"/>
      <c r="AL39" s="1590"/>
      <c r="AM39" s="1591"/>
      <c r="AN39" s="1589"/>
      <c r="AO39" s="1590"/>
    </row>
    <row r="40" spans="1:41" ht="18" customHeight="1">
      <c r="A40" s="221"/>
      <c r="B40" s="1594"/>
      <c r="C40" s="1588"/>
      <c r="D40" s="1594"/>
      <c r="E40" s="1588"/>
      <c r="F40" s="1591"/>
      <c r="G40" s="1589"/>
      <c r="H40" s="1590"/>
      <c r="I40" s="1591"/>
      <c r="J40" s="1589"/>
      <c r="K40" s="1590"/>
      <c r="L40" s="1591"/>
      <c r="M40" s="1589"/>
      <c r="N40" s="1590"/>
      <c r="O40" s="1591"/>
      <c r="P40" s="1589"/>
      <c r="Q40" s="1590"/>
      <c r="R40" s="1591"/>
      <c r="S40" s="1589"/>
      <c r="T40" s="1590"/>
      <c r="U40" s="1591"/>
      <c r="V40" s="1589"/>
      <c r="W40" s="1590"/>
      <c r="X40" s="1591"/>
      <c r="Y40" s="1589"/>
      <c r="Z40" s="1590"/>
      <c r="AA40" s="1591"/>
      <c r="AB40" s="1589"/>
      <c r="AC40" s="1590"/>
      <c r="AD40" s="1591"/>
      <c r="AE40" s="1589"/>
      <c r="AF40" s="1590"/>
      <c r="AG40" s="1591"/>
      <c r="AH40" s="1589"/>
      <c r="AI40" s="1590"/>
      <c r="AJ40" s="1591"/>
      <c r="AK40" s="1589"/>
      <c r="AL40" s="1590"/>
      <c r="AM40" s="1591"/>
      <c r="AN40" s="1589"/>
      <c r="AO40" s="1590"/>
    </row>
    <row r="41" spans="1:41" ht="18" customHeight="1">
      <c r="A41" s="221"/>
      <c r="B41" s="1592"/>
      <c r="C41" s="1593"/>
      <c r="D41" s="1592"/>
      <c r="E41" s="1593"/>
      <c r="F41" s="1591"/>
      <c r="G41" s="1589"/>
      <c r="H41" s="1590"/>
      <c r="I41" s="1591"/>
      <c r="J41" s="1589"/>
      <c r="K41" s="1590"/>
      <c r="L41" s="1591"/>
      <c r="M41" s="1589"/>
      <c r="N41" s="1590"/>
      <c r="O41" s="1591"/>
      <c r="P41" s="1589"/>
      <c r="Q41" s="1590"/>
      <c r="R41" s="1591"/>
      <c r="S41" s="1589"/>
      <c r="T41" s="1590"/>
      <c r="U41" s="1591"/>
      <c r="V41" s="1589"/>
      <c r="W41" s="1590"/>
      <c r="X41" s="1591"/>
      <c r="Y41" s="1589"/>
      <c r="Z41" s="1590"/>
      <c r="AA41" s="1591"/>
      <c r="AB41" s="1589"/>
      <c r="AC41" s="1590"/>
      <c r="AD41" s="1591"/>
      <c r="AE41" s="1589"/>
      <c r="AF41" s="1590"/>
      <c r="AG41" s="1591"/>
      <c r="AH41" s="1589"/>
      <c r="AI41" s="1590"/>
      <c r="AJ41" s="1591"/>
      <c r="AK41" s="1589"/>
      <c r="AL41" s="1590"/>
      <c r="AM41" s="1591"/>
      <c r="AN41" s="1589"/>
      <c r="AO41" s="1590"/>
    </row>
    <row r="42" spans="1:41" ht="18" customHeight="1">
      <c r="A42" s="221"/>
      <c r="B42" s="1594"/>
      <c r="C42" s="1588"/>
      <c r="D42" s="1594"/>
      <c r="E42" s="1588"/>
      <c r="F42" s="1591"/>
      <c r="G42" s="1589"/>
      <c r="H42" s="1590"/>
      <c r="I42" s="1591"/>
      <c r="J42" s="1589"/>
      <c r="K42" s="1590"/>
      <c r="L42" s="1591"/>
      <c r="M42" s="1589"/>
      <c r="N42" s="1590"/>
      <c r="O42" s="1591"/>
      <c r="P42" s="1589"/>
      <c r="Q42" s="1590"/>
      <c r="R42" s="1591"/>
      <c r="S42" s="1589"/>
      <c r="T42" s="1590"/>
      <c r="U42" s="1591"/>
      <c r="V42" s="1589"/>
      <c r="W42" s="1590"/>
      <c r="X42" s="1591"/>
      <c r="Y42" s="1589"/>
      <c r="Z42" s="1590"/>
      <c r="AA42" s="1591"/>
      <c r="AB42" s="1589"/>
      <c r="AC42" s="1590"/>
      <c r="AD42" s="1591"/>
      <c r="AE42" s="1589"/>
      <c r="AF42" s="1590"/>
      <c r="AG42" s="1591"/>
      <c r="AH42" s="1589"/>
      <c r="AI42" s="1590"/>
      <c r="AJ42" s="1591"/>
      <c r="AK42" s="1589"/>
      <c r="AL42" s="1590"/>
      <c r="AM42" s="1591"/>
      <c r="AN42" s="1589"/>
      <c r="AO42" s="1590"/>
    </row>
    <row r="43" spans="1:41" ht="18" customHeight="1">
      <c r="A43" s="221"/>
      <c r="B43" s="1592"/>
      <c r="C43" s="1593"/>
      <c r="D43" s="1592"/>
      <c r="E43" s="1593"/>
      <c r="F43" s="1591"/>
      <c r="G43" s="1589"/>
      <c r="H43" s="1590"/>
      <c r="I43" s="1591"/>
      <c r="J43" s="1589"/>
      <c r="K43" s="1590"/>
      <c r="L43" s="1591"/>
      <c r="M43" s="1589"/>
      <c r="N43" s="1590"/>
      <c r="O43" s="1591"/>
      <c r="P43" s="1589"/>
      <c r="Q43" s="1590"/>
      <c r="R43" s="1591"/>
      <c r="S43" s="1589"/>
      <c r="T43" s="1590"/>
      <c r="U43" s="1591"/>
      <c r="V43" s="1589"/>
      <c r="W43" s="1590"/>
      <c r="X43" s="1591"/>
      <c r="Y43" s="1589"/>
      <c r="Z43" s="1590"/>
      <c r="AA43" s="1591"/>
      <c r="AB43" s="1589"/>
      <c r="AC43" s="1590"/>
      <c r="AD43" s="1591"/>
      <c r="AE43" s="1589"/>
      <c r="AF43" s="1590"/>
      <c r="AG43" s="1591"/>
      <c r="AH43" s="1589"/>
      <c r="AI43" s="1590"/>
      <c r="AJ43" s="1591"/>
      <c r="AK43" s="1589"/>
      <c r="AL43" s="1590"/>
      <c r="AM43" s="1591"/>
      <c r="AN43" s="1589"/>
      <c r="AO43" s="1590"/>
    </row>
    <row r="44" spans="1:41" ht="18" customHeight="1">
      <c r="A44" s="221"/>
      <c r="B44" s="1594"/>
      <c r="C44" s="1588"/>
      <c r="D44" s="1594"/>
      <c r="E44" s="1588"/>
      <c r="F44" s="1591"/>
      <c r="G44" s="1589"/>
      <c r="H44" s="1590"/>
      <c r="I44" s="1591"/>
      <c r="J44" s="1589"/>
      <c r="K44" s="1590"/>
      <c r="L44" s="1591"/>
      <c r="M44" s="1589"/>
      <c r="N44" s="1590"/>
      <c r="O44" s="1591"/>
      <c r="P44" s="1589"/>
      <c r="Q44" s="1590"/>
      <c r="R44" s="1591"/>
      <c r="S44" s="1589"/>
      <c r="T44" s="1590"/>
      <c r="U44" s="1591"/>
      <c r="V44" s="1589"/>
      <c r="W44" s="1590"/>
      <c r="X44" s="1591"/>
      <c r="Y44" s="1589"/>
      <c r="Z44" s="1590"/>
      <c r="AA44" s="1591"/>
      <c r="AB44" s="1589"/>
      <c r="AC44" s="1590"/>
      <c r="AD44" s="1591"/>
      <c r="AE44" s="1589"/>
      <c r="AF44" s="1590"/>
      <c r="AG44" s="1591"/>
      <c r="AH44" s="1589"/>
      <c r="AI44" s="1590"/>
      <c r="AJ44" s="1591"/>
      <c r="AK44" s="1589"/>
      <c r="AL44" s="1590"/>
      <c r="AM44" s="1591"/>
      <c r="AN44" s="1589"/>
      <c r="AO44" s="1590"/>
    </row>
    <row r="45" spans="1:41" ht="18" customHeight="1">
      <c r="A45" s="221"/>
      <c r="B45" s="1592"/>
      <c r="C45" s="1593"/>
      <c r="D45" s="1592"/>
      <c r="E45" s="1593"/>
      <c r="F45" s="1591"/>
      <c r="G45" s="1589"/>
      <c r="H45" s="1590"/>
      <c r="I45" s="1591"/>
      <c r="J45" s="1589"/>
      <c r="K45" s="1590"/>
      <c r="L45" s="1591"/>
      <c r="M45" s="1589"/>
      <c r="N45" s="1590"/>
      <c r="O45" s="1591"/>
      <c r="P45" s="1589"/>
      <c r="Q45" s="1590"/>
      <c r="R45" s="1591"/>
      <c r="S45" s="1589"/>
      <c r="T45" s="1590"/>
      <c r="U45" s="1591"/>
      <c r="V45" s="1589"/>
      <c r="W45" s="1590"/>
      <c r="X45" s="1591"/>
      <c r="Y45" s="1589"/>
      <c r="Z45" s="1590"/>
      <c r="AA45" s="1591"/>
      <c r="AB45" s="1589"/>
      <c r="AC45" s="1590"/>
      <c r="AD45" s="1591"/>
      <c r="AE45" s="1589"/>
      <c r="AF45" s="1590"/>
      <c r="AG45" s="1591"/>
      <c r="AH45" s="1589"/>
      <c r="AI45" s="1590"/>
      <c r="AJ45" s="1591"/>
      <c r="AK45" s="1589"/>
      <c r="AL45" s="1590"/>
      <c r="AM45" s="1591"/>
      <c r="AN45" s="1589"/>
      <c r="AO45" s="1590"/>
    </row>
    <row r="46" spans="1:41" ht="18" customHeight="1">
      <c r="A46" s="221"/>
      <c r="B46" s="1594"/>
      <c r="C46" s="1588"/>
      <c r="D46" s="1594"/>
      <c r="E46" s="1588"/>
      <c r="F46" s="1591"/>
      <c r="G46" s="1589"/>
      <c r="H46" s="1590"/>
      <c r="I46" s="1591"/>
      <c r="J46" s="1589"/>
      <c r="K46" s="1590"/>
      <c r="L46" s="1591"/>
      <c r="M46" s="1589"/>
      <c r="N46" s="1590"/>
      <c r="O46" s="1591"/>
      <c r="P46" s="1589"/>
      <c r="Q46" s="1590"/>
      <c r="R46" s="1591"/>
      <c r="S46" s="1589"/>
      <c r="T46" s="1590"/>
      <c r="U46" s="1591"/>
      <c r="V46" s="1589"/>
      <c r="W46" s="1590"/>
      <c r="X46" s="1591"/>
      <c r="Y46" s="1589"/>
      <c r="Z46" s="1590"/>
      <c r="AA46" s="1591"/>
      <c r="AB46" s="1589"/>
      <c r="AC46" s="1590"/>
      <c r="AD46" s="1591"/>
      <c r="AE46" s="1589"/>
      <c r="AF46" s="1590"/>
      <c r="AG46" s="1591"/>
      <c r="AH46" s="1589"/>
      <c r="AI46" s="1590"/>
      <c r="AJ46" s="1591"/>
      <c r="AK46" s="1589"/>
      <c r="AL46" s="1590"/>
      <c r="AM46" s="1591"/>
      <c r="AN46" s="1589"/>
      <c r="AO46" s="1590"/>
    </row>
    <row r="47" spans="1:41" ht="18" customHeight="1">
      <c r="A47" s="221"/>
      <c r="B47" s="1592"/>
      <c r="C47" s="1593"/>
      <c r="D47" s="1592"/>
      <c r="E47" s="1593"/>
      <c r="F47" s="1591"/>
      <c r="G47" s="1589"/>
      <c r="H47" s="1590"/>
      <c r="I47" s="1591"/>
      <c r="J47" s="1589"/>
      <c r="K47" s="1590"/>
      <c r="L47" s="1591"/>
      <c r="M47" s="1589"/>
      <c r="N47" s="1590"/>
      <c r="O47" s="1591"/>
      <c r="P47" s="1589"/>
      <c r="Q47" s="1590"/>
      <c r="R47" s="1591"/>
      <c r="S47" s="1589"/>
      <c r="T47" s="1590"/>
      <c r="U47" s="1591"/>
      <c r="V47" s="1589"/>
      <c r="W47" s="1590"/>
      <c r="X47" s="1591"/>
      <c r="Y47" s="1589"/>
      <c r="Z47" s="1590"/>
      <c r="AA47" s="1591"/>
      <c r="AB47" s="1589"/>
      <c r="AC47" s="1590"/>
      <c r="AD47" s="1591"/>
      <c r="AE47" s="1589"/>
      <c r="AF47" s="1590"/>
      <c r="AG47" s="1591"/>
      <c r="AH47" s="1589"/>
      <c r="AI47" s="1590"/>
      <c r="AJ47" s="1591"/>
      <c r="AK47" s="1589"/>
      <c r="AL47" s="1590"/>
      <c r="AM47" s="1591"/>
      <c r="AN47" s="1589"/>
      <c r="AO47" s="1590"/>
    </row>
    <row r="48" spans="1:41" ht="18" customHeight="1">
      <c r="A48" s="221"/>
      <c r="B48" s="1594"/>
      <c r="C48" s="1588"/>
      <c r="D48" s="1594"/>
      <c r="E48" s="1588"/>
      <c r="F48" s="1591"/>
      <c r="G48" s="1589"/>
      <c r="H48" s="1590"/>
      <c r="I48" s="1591"/>
      <c r="J48" s="1589"/>
      <c r="K48" s="1590"/>
      <c r="L48" s="1591"/>
      <c r="M48" s="1589"/>
      <c r="N48" s="1590"/>
      <c r="O48" s="1591"/>
      <c r="P48" s="1589"/>
      <c r="Q48" s="1590"/>
      <c r="R48" s="1591"/>
      <c r="S48" s="1589"/>
      <c r="T48" s="1590"/>
      <c r="U48" s="1591"/>
      <c r="V48" s="1589"/>
      <c r="W48" s="1590"/>
      <c r="X48" s="1591"/>
      <c r="Y48" s="1589"/>
      <c r="Z48" s="1590"/>
      <c r="AA48" s="1591"/>
      <c r="AB48" s="1589"/>
      <c r="AC48" s="1590"/>
      <c r="AD48" s="1591"/>
      <c r="AE48" s="1589"/>
      <c r="AF48" s="1590"/>
      <c r="AG48" s="1591"/>
      <c r="AH48" s="1589"/>
      <c r="AI48" s="1590"/>
      <c r="AJ48" s="1591"/>
      <c r="AK48" s="1589"/>
      <c r="AL48" s="1590"/>
      <c r="AM48" s="1591"/>
      <c r="AN48" s="1589"/>
      <c r="AO48" s="1590"/>
    </row>
    <row r="49" spans="1:41" ht="18" customHeight="1">
      <c r="A49" s="221"/>
      <c r="B49" s="1592"/>
      <c r="C49" s="1593"/>
      <c r="D49" s="1592"/>
      <c r="E49" s="1593"/>
      <c r="F49" s="1591"/>
      <c r="G49" s="1589"/>
      <c r="H49" s="1590"/>
      <c r="I49" s="1591"/>
      <c r="J49" s="1589"/>
      <c r="K49" s="1590"/>
      <c r="L49" s="1591"/>
      <c r="M49" s="1589"/>
      <c r="N49" s="1590"/>
      <c r="O49" s="1591"/>
      <c r="P49" s="1589"/>
      <c r="Q49" s="1590"/>
      <c r="R49" s="1591"/>
      <c r="S49" s="1589"/>
      <c r="T49" s="1590"/>
      <c r="U49" s="1591"/>
      <c r="V49" s="1589"/>
      <c r="W49" s="1590"/>
      <c r="X49" s="1591"/>
      <c r="Y49" s="1589"/>
      <c r="Z49" s="1590"/>
      <c r="AA49" s="1591"/>
      <c r="AB49" s="1589"/>
      <c r="AC49" s="1590"/>
      <c r="AD49" s="1591"/>
      <c r="AE49" s="1589"/>
      <c r="AF49" s="1590"/>
      <c r="AG49" s="1591"/>
      <c r="AH49" s="1589"/>
      <c r="AI49" s="1590"/>
      <c r="AJ49" s="1591"/>
      <c r="AK49" s="1589"/>
      <c r="AL49" s="1590"/>
      <c r="AM49" s="1591"/>
      <c r="AN49" s="1589"/>
      <c r="AO49" s="1590"/>
    </row>
    <row r="50" spans="1:41" ht="18" customHeight="1">
      <c r="A50" s="221"/>
      <c r="B50" s="1594"/>
      <c r="C50" s="1588"/>
      <c r="D50" s="1594"/>
      <c r="E50" s="1588"/>
      <c r="F50" s="1591"/>
      <c r="G50" s="1589"/>
      <c r="H50" s="1590"/>
      <c r="I50" s="1591"/>
      <c r="J50" s="1589"/>
      <c r="K50" s="1590"/>
      <c r="L50" s="1591"/>
      <c r="M50" s="1589"/>
      <c r="N50" s="1590"/>
      <c r="O50" s="1591"/>
      <c r="P50" s="1589"/>
      <c r="Q50" s="1590"/>
      <c r="R50" s="1591"/>
      <c r="S50" s="1589"/>
      <c r="T50" s="1590"/>
      <c r="U50" s="1591"/>
      <c r="V50" s="1589"/>
      <c r="W50" s="1590"/>
      <c r="X50" s="1591"/>
      <c r="Y50" s="1589"/>
      <c r="Z50" s="1590"/>
      <c r="AA50" s="1591"/>
      <c r="AB50" s="1589"/>
      <c r="AC50" s="1590"/>
      <c r="AD50" s="1591"/>
      <c r="AE50" s="1589"/>
      <c r="AF50" s="1590"/>
      <c r="AG50" s="1591"/>
      <c r="AH50" s="1589"/>
      <c r="AI50" s="1590"/>
      <c r="AJ50" s="1591"/>
      <c r="AK50" s="1589"/>
      <c r="AL50" s="1590"/>
      <c r="AM50" s="1591"/>
      <c r="AN50" s="1589"/>
      <c r="AO50" s="1590"/>
    </row>
    <row r="51" spans="1:41" ht="18" customHeight="1">
      <c r="A51" s="221"/>
      <c r="B51" s="1592"/>
      <c r="C51" s="1593"/>
      <c r="D51" s="1592"/>
      <c r="E51" s="1593"/>
      <c r="F51" s="1591"/>
      <c r="G51" s="1589"/>
      <c r="H51" s="1590"/>
      <c r="I51" s="1591"/>
      <c r="J51" s="1589"/>
      <c r="K51" s="1590"/>
      <c r="L51" s="1591"/>
      <c r="M51" s="1589"/>
      <c r="N51" s="1590"/>
      <c r="O51" s="1591"/>
      <c r="P51" s="1589"/>
      <c r="Q51" s="1590"/>
      <c r="R51" s="1591"/>
      <c r="S51" s="1589"/>
      <c r="T51" s="1590"/>
      <c r="U51" s="1591"/>
      <c r="V51" s="1589"/>
      <c r="W51" s="1590"/>
      <c r="X51" s="1591"/>
      <c r="Y51" s="1589"/>
      <c r="Z51" s="1590"/>
      <c r="AA51" s="1591"/>
      <c r="AB51" s="1589"/>
      <c r="AC51" s="1590"/>
      <c r="AD51" s="1591"/>
      <c r="AE51" s="1589"/>
      <c r="AF51" s="1590"/>
      <c r="AG51" s="1591"/>
      <c r="AH51" s="1589"/>
      <c r="AI51" s="1590"/>
      <c r="AJ51" s="1591"/>
      <c r="AK51" s="1589"/>
      <c r="AL51" s="1590"/>
      <c r="AM51" s="1591"/>
      <c r="AN51" s="1589"/>
      <c r="AO51" s="1590"/>
    </row>
    <row r="52" spans="1:41" ht="18" customHeight="1">
      <c r="A52" s="221"/>
      <c r="B52" s="1594"/>
      <c r="C52" s="1588"/>
      <c r="D52" s="1594"/>
      <c r="E52" s="1588"/>
      <c r="F52" s="1591"/>
      <c r="G52" s="1589"/>
      <c r="H52" s="1590"/>
      <c r="I52" s="1591"/>
      <c r="J52" s="1589"/>
      <c r="K52" s="1590"/>
      <c r="L52" s="1591"/>
      <c r="M52" s="1589"/>
      <c r="N52" s="1590"/>
      <c r="O52" s="1591"/>
      <c r="P52" s="1589"/>
      <c r="Q52" s="1590"/>
      <c r="R52" s="1591"/>
      <c r="S52" s="1589"/>
      <c r="T52" s="1590"/>
      <c r="U52" s="1591"/>
      <c r="V52" s="1589"/>
      <c r="W52" s="1590"/>
      <c r="X52" s="1591"/>
      <c r="Y52" s="1589"/>
      <c r="Z52" s="1590"/>
      <c r="AA52" s="1591"/>
      <c r="AB52" s="1589"/>
      <c r="AC52" s="1590"/>
      <c r="AD52" s="1591"/>
      <c r="AE52" s="1589"/>
      <c r="AF52" s="1590"/>
      <c r="AG52" s="1591"/>
      <c r="AH52" s="1589"/>
      <c r="AI52" s="1590"/>
      <c r="AJ52" s="1591"/>
      <c r="AK52" s="1589"/>
      <c r="AL52" s="1590"/>
      <c r="AM52" s="1591"/>
      <c r="AN52" s="1589"/>
      <c r="AO52" s="1590"/>
    </row>
    <row r="53" spans="1:41" ht="18" customHeight="1">
      <c r="A53" s="221"/>
      <c r="B53" s="1592"/>
      <c r="C53" s="1593"/>
      <c r="D53" s="1592"/>
      <c r="E53" s="1593"/>
      <c r="F53" s="1591"/>
      <c r="G53" s="1589"/>
      <c r="H53" s="1590"/>
      <c r="I53" s="1591"/>
      <c r="J53" s="1589"/>
      <c r="K53" s="1590"/>
      <c r="L53" s="1591"/>
      <c r="M53" s="1589"/>
      <c r="N53" s="1590"/>
      <c r="O53" s="1591"/>
      <c r="P53" s="1589"/>
      <c r="Q53" s="1590"/>
      <c r="R53" s="1591"/>
      <c r="S53" s="1589"/>
      <c r="T53" s="1590"/>
      <c r="U53" s="1591"/>
      <c r="V53" s="1589"/>
      <c r="W53" s="1590"/>
      <c r="X53" s="1591"/>
      <c r="Y53" s="1589"/>
      <c r="Z53" s="1590"/>
      <c r="AA53" s="1591"/>
      <c r="AB53" s="1589"/>
      <c r="AC53" s="1590"/>
      <c r="AD53" s="1591"/>
      <c r="AE53" s="1589"/>
      <c r="AF53" s="1590"/>
      <c r="AG53" s="1591"/>
      <c r="AH53" s="1589"/>
      <c r="AI53" s="1590"/>
      <c r="AJ53" s="1591"/>
      <c r="AK53" s="1589"/>
      <c r="AL53" s="1590"/>
      <c r="AM53" s="1591"/>
      <c r="AN53" s="1589"/>
      <c r="AO53" s="1590"/>
    </row>
    <row r="54" spans="1:41" ht="18" customHeight="1">
      <c r="A54" s="225"/>
      <c r="B54" s="1594"/>
      <c r="C54" s="1588"/>
      <c r="D54" s="1594"/>
      <c r="E54" s="1588"/>
      <c r="F54" s="1591"/>
      <c r="G54" s="1589"/>
      <c r="H54" s="1590"/>
      <c r="I54" s="1591"/>
      <c r="J54" s="1589"/>
      <c r="K54" s="1590"/>
      <c r="L54" s="1591"/>
      <c r="M54" s="1589"/>
      <c r="N54" s="1590"/>
      <c r="O54" s="1591"/>
      <c r="P54" s="1589"/>
      <c r="Q54" s="1590"/>
      <c r="R54" s="1591"/>
      <c r="S54" s="1589"/>
      <c r="T54" s="1590"/>
      <c r="U54" s="1591"/>
      <c r="V54" s="1589"/>
      <c r="W54" s="1590"/>
      <c r="X54" s="1591"/>
      <c r="Y54" s="1589"/>
      <c r="Z54" s="1590"/>
      <c r="AA54" s="1591"/>
      <c r="AB54" s="1589"/>
      <c r="AC54" s="1590"/>
      <c r="AD54" s="1591"/>
      <c r="AE54" s="1589"/>
      <c r="AF54" s="1590"/>
      <c r="AG54" s="1591"/>
      <c r="AH54" s="1589"/>
      <c r="AI54" s="1590"/>
      <c r="AJ54" s="1591"/>
      <c r="AK54" s="1589"/>
      <c r="AL54" s="1590"/>
      <c r="AM54" s="1591"/>
      <c r="AN54" s="1589"/>
      <c r="AO54" s="1590"/>
    </row>
    <row r="55" spans="1:41" ht="18" customHeight="1">
      <c r="A55" s="194"/>
      <c r="B55" s="1592"/>
      <c r="C55" s="1593"/>
      <c r="D55" s="1592"/>
      <c r="E55" s="1593"/>
      <c r="F55" s="1591"/>
      <c r="G55" s="1589"/>
      <c r="H55" s="1590"/>
      <c r="I55" s="1591"/>
      <c r="J55" s="1589"/>
      <c r="K55" s="1590"/>
      <c r="L55" s="1591"/>
      <c r="M55" s="1589"/>
      <c r="N55" s="1590"/>
      <c r="O55" s="1591"/>
      <c r="P55" s="1589"/>
      <c r="Q55" s="1590"/>
      <c r="R55" s="1591"/>
      <c r="S55" s="1589"/>
      <c r="T55" s="1590"/>
      <c r="U55" s="1591"/>
      <c r="V55" s="1589"/>
      <c r="W55" s="1590"/>
      <c r="X55" s="1591"/>
      <c r="Y55" s="1589"/>
      <c r="Z55" s="1590"/>
      <c r="AA55" s="1591"/>
      <c r="AB55" s="1589"/>
      <c r="AC55" s="1590"/>
      <c r="AD55" s="1591"/>
      <c r="AE55" s="1589"/>
      <c r="AF55" s="1590"/>
      <c r="AG55" s="1591"/>
      <c r="AH55" s="1589"/>
      <c r="AI55" s="1590"/>
      <c r="AJ55" s="1591"/>
      <c r="AK55" s="1589"/>
      <c r="AL55" s="1590"/>
      <c r="AM55" s="1591"/>
      <c r="AN55" s="1589"/>
      <c r="AO55" s="1590"/>
    </row>
    <row r="56" spans="1:41" ht="18" customHeight="1">
      <c r="A56" s="194"/>
      <c r="B56" s="1594"/>
      <c r="C56" s="1588"/>
      <c r="D56" s="1594"/>
      <c r="E56" s="1588"/>
      <c r="F56" s="1591"/>
      <c r="G56" s="1589"/>
      <c r="H56" s="1590"/>
      <c r="I56" s="1591"/>
      <c r="J56" s="1589"/>
      <c r="K56" s="1590"/>
      <c r="L56" s="1591"/>
      <c r="M56" s="1589"/>
      <c r="N56" s="1590"/>
      <c r="O56" s="1591"/>
      <c r="P56" s="1589"/>
      <c r="Q56" s="1590"/>
      <c r="R56" s="1591"/>
      <c r="S56" s="1589"/>
      <c r="T56" s="1590"/>
      <c r="U56" s="1591"/>
      <c r="V56" s="1589"/>
      <c r="W56" s="1590"/>
      <c r="X56" s="1591"/>
      <c r="Y56" s="1589"/>
      <c r="Z56" s="1590"/>
      <c r="AA56" s="1591"/>
      <c r="AB56" s="1589"/>
      <c r="AC56" s="1590"/>
      <c r="AD56" s="1591"/>
      <c r="AE56" s="1589"/>
      <c r="AF56" s="1590"/>
      <c r="AG56" s="1591"/>
      <c r="AH56" s="1589"/>
      <c r="AI56" s="1590"/>
      <c r="AJ56" s="1591"/>
      <c r="AK56" s="1589"/>
      <c r="AL56" s="1590"/>
      <c r="AM56" s="1591"/>
      <c r="AN56" s="1589"/>
      <c r="AO56" s="1590"/>
    </row>
    <row r="57" spans="1:41" ht="18" customHeight="1">
      <c r="A57" s="194"/>
      <c r="B57" s="228"/>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row>
    <row r="58" spans="1:41" ht="18" customHeight="1">
      <c r="A58" s="194"/>
      <c r="B58" s="226" t="s">
        <v>193</v>
      </c>
      <c r="C58" s="226"/>
      <c r="D58" s="221"/>
      <c r="E58" s="221"/>
      <c r="F58" s="221"/>
      <c r="G58" s="221"/>
      <c r="H58" s="221"/>
      <c r="I58" s="222"/>
      <c r="J58" s="222"/>
      <c r="K58" s="222"/>
      <c r="L58" s="222"/>
      <c r="M58" s="222"/>
      <c r="N58" s="222"/>
      <c r="O58" s="222"/>
      <c r="P58" s="222"/>
      <c r="Q58" s="222"/>
      <c r="R58" s="222"/>
    </row>
    <row r="59" spans="1:41" ht="18" customHeight="1">
      <c r="A59" s="194"/>
      <c r="B59" s="1592" t="s">
        <v>242</v>
      </c>
      <c r="C59" s="1593"/>
      <c r="D59" s="1592" t="s">
        <v>528</v>
      </c>
      <c r="E59" s="1593"/>
      <c r="F59" s="1598" t="s">
        <v>244</v>
      </c>
      <c r="G59" s="1598"/>
      <c r="H59" s="1598"/>
      <c r="I59" s="1598"/>
      <c r="J59" s="1598"/>
      <c r="K59" s="1598"/>
      <c r="L59" s="1598"/>
      <c r="M59" s="1598"/>
      <c r="N59" s="1598"/>
      <c r="O59" s="1598"/>
      <c r="P59" s="1598"/>
      <c r="Q59" s="1598"/>
      <c r="R59" s="1598"/>
      <c r="S59" s="1598"/>
      <c r="T59" s="1598"/>
      <c r="U59" s="1598"/>
      <c r="V59" s="1598"/>
      <c r="W59" s="1598"/>
      <c r="X59" s="1598"/>
      <c r="Y59" s="1598"/>
      <c r="Z59" s="1598"/>
      <c r="AA59" s="1598"/>
      <c r="AB59" s="1598"/>
      <c r="AC59" s="1598"/>
      <c r="AD59" s="1598"/>
      <c r="AE59" s="1598"/>
      <c r="AF59" s="1598"/>
      <c r="AG59" s="1598"/>
      <c r="AH59" s="1598"/>
      <c r="AI59" s="1598"/>
      <c r="AJ59" s="1598"/>
      <c r="AK59" s="1598"/>
      <c r="AL59" s="1598"/>
      <c r="AM59" s="1598"/>
      <c r="AN59" s="1598"/>
      <c r="AO59" s="1598"/>
    </row>
    <row r="60" spans="1:41" ht="18" customHeight="1">
      <c r="B60" s="1594"/>
      <c r="C60" s="1588"/>
      <c r="D60" s="1594"/>
      <c r="E60" s="1588"/>
      <c r="F60" s="1595">
        <v>4</v>
      </c>
      <c r="G60" s="1596"/>
      <c r="H60" s="1597"/>
      <c r="I60" s="1595">
        <v>5</v>
      </c>
      <c r="J60" s="1596"/>
      <c r="K60" s="1597"/>
      <c r="L60" s="1595">
        <v>6</v>
      </c>
      <c r="M60" s="1596"/>
      <c r="N60" s="1597"/>
      <c r="O60" s="1595">
        <v>7</v>
      </c>
      <c r="P60" s="1596"/>
      <c r="Q60" s="1597"/>
      <c r="R60" s="1595">
        <v>8</v>
      </c>
      <c r="S60" s="1596"/>
      <c r="T60" s="1597"/>
      <c r="U60" s="1595">
        <v>9</v>
      </c>
      <c r="V60" s="1596"/>
      <c r="W60" s="1597"/>
      <c r="X60" s="1595">
        <v>10</v>
      </c>
      <c r="Y60" s="1596"/>
      <c r="Z60" s="1597"/>
      <c r="AA60" s="1595">
        <v>11</v>
      </c>
      <c r="AB60" s="1596"/>
      <c r="AC60" s="1597"/>
      <c r="AD60" s="1595">
        <v>12</v>
      </c>
      <c r="AE60" s="1596"/>
      <c r="AF60" s="1597"/>
      <c r="AG60" s="1595">
        <v>1</v>
      </c>
      <c r="AH60" s="1596"/>
      <c r="AI60" s="1597"/>
      <c r="AJ60" s="1595">
        <v>2</v>
      </c>
      <c r="AK60" s="1596"/>
      <c r="AL60" s="1597"/>
      <c r="AM60" s="1595">
        <v>3</v>
      </c>
      <c r="AN60" s="1596"/>
      <c r="AO60" s="1597"/>
    </row>
    <row r="61" spans="1:41" ht="18" customHeight="1">
      <c r="B61" s="1592"/>
      <c r="C61" s="1593"/>
      <c r="D61" s="1592"/>
      <c r="E61" s="1593"/>
      <c r="F61" s="1591"/>
      <c r="G61" s="1589"/>
      <c r="H61" s="1590"/>
      <c r="I61" s="1591"/>
      <c r="J61" s="1589"/>
      <c r="K61" s="1590"/>
      <c r="L61" s="1591"/>
      <c r="M61" s="1589"/>
      <c r="N61" s="1590"/>
      <c r="O61" s="1591"/>
      <c r="P61" s="1589"/>
      <c r="Q61" s="1590"/>
      <c r="R61" s="1591"/>
      <c r="S61" s="1589"/>
      <c r="T61" s="1590"/>
      <c r="U61" s="1591"/>
      <c r="V61" s="1589"/>
      <c r="W61" s="1590"/>
      <c r="X61" s="1591"/>
      <c r="Y61" s="1589"/>
      <c r="Z61" s="1590"/>
      <c r="AA61" s="1591"/>
      <c r="AB61" s="1589"/>
      <c r="AC61" s="1590"/>
      <c r="AD61" s="1591"/>
      <c r="AE61" s="1589"/>
      <c r="AF61" s="1590"/>
      <c r="AG61" s="1591"/>
      <c r="AH61" s="1589"/>
      <c r="AI61" s="1590"/>
      <c r="AJ61" s="1591"/>
      <c r="AK61" s="1589"/>
      <c r="AL61" s="1590"/>
      <c r="AM61" s="1591"/>
      <c r="AN61" s="1589"/>
      <c r="AO61" s="1590"/>
    </row>
    <row r="62" spans="1:41" ht="18" customHeight="1">
      <c r="B62" s="1594"/>
      <c r="C62" s="1588"/>
      <c r="D62" s="1594"/>
      <c r="E62" s="1588"/>
      <c r="F62" s="1591"/>
      <c r="G62" s="1589"/>
      <c r="H62" s="1590"/>
      <c r="I62" s="1591"/>
      <c r="J62" s="1589"/>
      <c r="K62" s="1590"/>
      <c r="L62" s="1591"/>
      <c r="M62" s="1589"/>
      <c r="N62" s="1590"/>
      <c r="O62" s="1591"/>
      <c r="P62" s="1589"/>
      <c r="Q62" s="1590"/>
      <c r="R62" s="1591"/>
      <c r="S62" s="1589"/>
      <c r="T62" s="1590"/>
      <c r="U62" s="1591"/>
      <c r="V62" s="1589"/>
      <c r="W62" s="1590"/>
      <c r="X62" s="1591"/>
      <c r="Y62" s="1589"/>
      <c r="Z62" s="1590"/>
      <c r="AA62" s="1591"/>
      <c r="AB62" s="1589"/>
      <c r="AC62" s="1590"/>
      <c r="AD62" s="1591"/>
      <c r="AE62" s="1589"/>
      <c r="AF62" s="1590"/>
      <c r="AG62" s="1591"/>
      <c r="AH62" s="1589"/>
      <c r="AI62" s="1590"/>
      <c r="AJ62" s="1591"/>
      <c r="AK62" s="1589"/>
      <c r="AL62" s="1590"/>
      <c r="AM62" s="1591"/>
      <c r="AN62" s="1589"/>
      <c r="AO62" s="1590"/>
    </row>
    <row r="63" spans="1:41" ht="18" customHeight="1">
      <c r="B63" s="1592"/>
      <c r="C63" s="1593"/>
      <c r="D63" s="1592"/>
      <c r="E63" s="1593"/>
      <c r="F63" s="1591"/>
      <c r="G63" s="1589"/>
      <c r="H63" s="1590"/>
      <c r="I63" s="1591"/>
      <c r="J63" s="1589"/>
      <c r="K63" s="1590"/>
      <c r="L63" s="1591"/>
      <c r="M63" s="1589"/>
      <c r="N63" s="1590"/>
      <c r="O63" s="1591"/>
      <c r="P63" s="1589"/>
      <c r="Q63" s="1590"/>
      <c r="R63" s="1591"/>
      <c r="S63" s="1589"/>
      <c r="T63" s="1590"/>
      <c r="U63" s="1591"/>
      <c r="V63" s="1589"/>
      <c r="W63" s="1590"/>
      <c r="X63" s="1591"/>
      <c r="Y63" s="1589"/>
      <c r="Z63" s="1590"/>
      <c r="AA63" s="1591"/>
      <c r="AB63" s="1589"/>
      <c r="AC63" s="1590"/>
      <c r="AD63" s="1591"/>
      <c r="AE63" s="1589"/>
      <c r="AF63" s="1590"/>
      <c r="AG63" s="1591"/>
      <c r="AH63" s="1589"/>
      <c r="AI63" s="1590"/>
      <c r="AJ63" s="1591"/>
      <c r="AK63" s="1589"/>
      <c r="AL63" s="1590"/>
      <c r="AM63" s="1591"/>
      <c r="AN63" s="1589"/>
      <c r="AO63" s="1590"/>
    </row>
    <row r="64" spans="1:41" ht="18" customHeight="1">
      <c r="B64" s="1594"/>
      <c r="C64" s="1588"/>
      <c r="D64" s="1594"/>
      <c r="E64" s="1588"/>
      <c r="F64" s="1591"/>
      <c r="G64" s="1589"/>
      <c r="H64" s="1590"/>
      <c r="I64" s="1591"/>
      <c r="J64" s="1589"/>
      <c r="K64" s="1590"/>
      <c r="L64" s="1591"/>
      <c r="M64" s="1589"/>
      <c r="N64" s="1590"/>
      <c r="O64" s="1591"/>
      <c r="P64" s="1589"/>
      <c r="Q64" s="1590"/>
      <c r="R64" s="1591"/>
      <c r="S64" s="1589"/>
      <c r="T64" s="1590"/>
      <c r="U64" s="1591"/>
      <c r="V64" s="1589"/>
      <c r="W64" s="1590"/>
      <c r="X64" s="1591"/>
      <c r="Y64" s="1589"/>
      <c r="Z64" s="1590"/>
      <c r="AA64" s="1591"/>
      <c r="AB64" s="1589"/>
      <c r="AC64" s="1590"/>
      <c r="AD64" s="1591"/>
      <c r="AE64" s="1589"/>
      <c r="AF64" s="1590"/>
      <c r="AG64" s="1591"/>
      <c r="AH64" s="1589"/>
      <c r="AI64" s="1590"/>
      <c r="AJ64" s="1591"/>
      <c r="AK64" s="1589"/>
      <c r="AL64" s="1590"/>
      <c r="AM64" s="1591"/>
      <c r="AN64" s="1589"/>
      <c r="AO64" s="1590"/>
    </row>
    <row r="65" spans="2:41" ht="18" customHeight="1">
      <c r="B65" s="1592"/>
      <c r="C65" s="1593"/>
      <c r="D65" s="1592"/>
      <c r="E65" s="1593"/>
      <c r="F65" s="1591"/>
      <c r="G65" s="1589"/>
      <c r="H65" s="1590"/>
      <c r="I65" s="1591"/>
      <c r="J65" s="1589"/>
      <c r="K65" s="1590"/>
      <c r="L65" s="1591"/>
      <c r="M65" s="1589"/>
      <c r="N65" s="1590"/>
      <c r="O65" s="1591"/>
      <c r="P65" s="1589"/>
      <c r="Q65" s="1590"/>
      <c r="R65" s="1591"/>
      <c r="S65" s="1589"/>
      <c r="T65" s="1590"/>
      <c r="U65" s="1591"/>
      <c r="V65" s="1589"/>
      <c r="W65" s="1590"/>
      <c r="X65" s="1591"/>
      <c r="Y65" s="1589"/>
      <c r="Z65" s="1590"/>
      <c r="AA65" s="1591"/>
      <c r="AB65" s="1589"/>
      <c r="AC65" s="1590"/>
      <c r="AD65" s="1591"/>
      <c r="AE65" s="1589"/>
      <c r="AF65" s="1590"/>
      <c r="AG65" s="1591"/>
      <c r="AH65" s="1589"/>
      <c r="AI65" s="1590"/>
      <c r="AJ65" s="1591"/>
      <c r="AK65" s="1589"/>
      <c r="AL65" s="1590"/>
      <c r="AM65" s="1591"/>
      <c r="AN65" s="1589"/>
      <c r="AO65" s="1590"/>
    </row>
    <row r="66" spans="2:41" ht="18" customHeight="1">
      <c r="B66" s="1594"/>
      <c r="C66" s="1588"/>
      <c r="D66" s="1594"/>
      <c r="E66" s="1588"/>
      <c r="F66" s="1591"/>
      <c r="G66" s="1589"/>
      <c r="H66" s="1590"/>
      <c r="I66" s="1591"/>
      <c r="J66" s="1589"/>
      <c r="K66" s="1590"/>
      <c r="L66" s="1591"/>
      <c r="M66" s="1589"/>
      <c r="N66" s="1590"/>
      <c r="O66" s="1591"/>
      <c r="P66" s="1589"/>
      <c r="Q66" s="1590"/>
      <c r="R66" s="1591"/>
      <c r="S66" s="1589"/>
      <c r="T66" s="1590"/>
      <c r="U66" s="1591"/>
      <c r="V66" s="1589"/>
      <c r="W66" s="1590"/>
      <c r="X66" s="1591"/>
      <c r="Y66" s="1589"/>
      <c r="Z66" s="1590"/>
      <c r="AA66" s="1591"/>
      <c r="AB66" s="1589"/>
      <c r="AC66" s="1590"/>
      <c r="AD66" s="1591"/>
      <c r="AE66" s="1589"/>
      <c r="AF66" s="1590"/>
      <c r="AG66" s="1591"/>
      <c r="AH66" s="1589"/>
      <c r="AI66" s="1590"/>
      <c r="AJ66" s="1591"/>
      <c r="AK66" s="1589"/>
      <c r="AL66" s="1590"/>
      <c r="AM66" s="1591"/>
      <c r="AN66" s="1589"/>
      <c r="AO66" s="1590"/>
    </row>
    <row r="67" spans="2:41" ht="18" customHeight="1">
      <c r="B67" s="1592"/>
      <c r="C67" s="1593"/>
      <c r="D67" s="1592"/>
      <c r="E67" s="1593"/>
      <c r="F67" s="1591"/>
      <c r="G67" s="1589"/>
      <c r="H67" s="1590"/>
      <c r="I67" s="1591"/>
      <c r="J67" s="1589"/>
      <c r="K67" s="1590"/>
      <c r="L67" s="1591"/>
      <c r="M67" s="1589"/>
      <c r="N67" s="1590"/>
      <c r="O67" s="1591"/>
      <c r="P67" s="1589"/>
      <c r="Q67" s="1590"/>
      <c r="R67" s="1591"/>
      <c r="S67" s="1589"/>
      <c r="T67" s="1590"/>
      <c r="U67" s="1591"/>
      <c r="V67" s="1589"/>
      <c r="W67" s="1590"/>
      <c r="X67" s="1591"/>
      <c r="Y67" s="1589"/>
      <c r="Z67" s="1590"/>
      <c r="AA67" s="1591"/>
      <c r="AB67" s="1589"/>
      <c r="AC67" s="1590"/>
      <c r="AD67" s="1591"/>
      <c r="AE67" s="1589"/>
      <c r="AF67" s="1590"/>
      <c r="AG67" s="1591"/>
      <c r="AH67" s="1589"/>
      <c r="AI67" s="1590"/>
      <c r="AJ67" s="1591"/>
      <c r="AK67" s="1589"/>
      <c r="AL67" s="1590"/>
      <c r="AM67" s="1591"/>
      <c r="AN67" s="1589"/>
      <c r="AO67" s="1590"/>
    </row>
    <row r="68" spans="2:41" ht="18" customHeight="1">
      <c r="B68" s="1594"/>
      <c r="C68" s="1588"/>
      <c r="D68" s="1594"/>
      <c r="E68" s="1588"/>
      <c r="F68" s="1591"/>
      <c r="G68" s="1589"/>
      <c r="H68" s="1590"/>
      <c r="I68" s="1591"/>
      <c r="J68" s="1589"/>
      <c r="K68" s="1590"/>
      <c r="L68" s="1591"/>
      <c r="M68" s="1589"/>
      <c r="N68" s="1590"/>
      <c r="O68" s="1591"/>
      <c r="P68" s="1589"/>
      <c r="Q68" s="1590"/>
      <c r="R68" s="1591"/>
      <c r="S68" s="1589"/>
      <c r="T68" s="1590"/>
      <c r="U68" s="1591"/>
      <c r="V68" s="1589"/>
      <c r="W68" s="1590"/>
      <c r="X68" s="1591"/>
      <c r="Y68" s="1589"/>
      <c r="Z68" s="1590"/>
      <c r="AA68" s="1591"/>
      <c r="AB68" s="1589"/>
      <c r="AC68" s="1590"/>
      <c r="AD68" s="1591"/>
      <c r="AE68" s="1589"/>
      <c r="AF68" s="1590"/>
      <c r="AG68" s="1591"/>
      <c r="AH68" s="1589"/>
      <c r="AI68" s="1590"/>
      <c r="AJ68" s="1591"/>
      <c r="AK68" s="1589"/>
      <c r="AL68" s="1590"/>
      <c r="AM68" s="1591"/>
      <c r="AN68" s="1589"/>
      <c r="AO68" s="1590"/>
    </row>
    <row r="69" spans="2:41" ht="18" customHeight="1">
      <c r="B69" s="1592"/>
      <c r="C69" s="1593"/>
      <c r="D69" s="1592"/>
      <c r="E69" s="1593"/>
      <c r="F69" s="1591"/>
      <c r="G69" s="1589"/>
      <c r="H69" s="1590"/>
      <c r="I69" s="1591"/>
      <c r="J69" s="1589"/>
      <c r="K69" s="1590"/>
      <c r="L69" s="1591"/>
      <c r="M69" s="1589"/>
      <c r="N69" s="1590"/>
      <c r="O69" s="1591"/>
      <c r="P69" s="1589"/>
      <c r="Q69" s="1590"/>
      <c r="R69" s="1591"/>
      <c r="S69" s="1589"/>
      <c r="T69" s="1590"/>
      <c r="U69" s="1591"/>
      <c r="V69" s="1589"/>
      <c r="W69" s="1590"/>
      <c r="X69" s="1591"/>
      <c r="Y69" s="1589"/>
      <c r="Z69" s="1590"/>
      <c r="AA69" s="1591"/>
      <c r="AB69" s="1589"/>
      <c r="AC69" s="1590"/>
      <c r="AD69" s="1591"/>
      <c r="AE69" s="1589"/>
      <c r="AF69" s="1590"/>
      <c r="AG69" s="1591"/>
      <c r="AH69" s="1589"/>
      <c r="AI69" s="1590"/>
      <c r="AJ69" s="1591"/>
      <c r="AK69" s="1589"/>
      <c r="AL69" s="1590"/>
      <c r="AM69" s="1591"/>
      <c r="AN69" s="1589"/>
      <c r="AO69" s="1590"/>
    </row>
    <row r="70" spans="2:41" ht="18" customHeight="1">
      <c r="B70" s="1594"/>
      <c r="C70" s="1588"/>
      <c r="D70" s="1594"/>
      <c r="E70" s="1588"/>
      <c r="F70" s="1591"/>
      <c r="G70" s="1589"/>
      <c r="H70" s="1590"/>
      <c r="I70" s="1591"/>
      <c r="J70" s="1589"/>
      <c r="K70" s="1590"/>
      <c r="L70" s="1591"/>
      <c r="M70" s="1589"/>
      <c r="N70" s="1590"/>
      <c r="O70" s="1591"/>
      <c r="P70" s="1589"/>
      <c r="Q70" s="1590"/>
      <c r="R70" s="1591"/>
      <c r="S70" s="1589"/>
      <c r="T70" s="1590"/>
      <c r="U70" s="1591"/>
      <c r="V70" s="1589"/>
      <c r="W70" s="1590"/>
      <c r="X70" s="1591"/>
      <c r="Y70" s="1589"/>
      <c r="Z70" s="1590"/>
      <c r="AA70" s="1591"/>
      <c r="AB70" s="1589"/>
      <c r="AC70" s="1590"/>
      <c r="AD70" s="1591"/>
      <c r="AE70" s="1589"/>
      <c r="AF70" s="1590"/>
      <c r="AG70" s="1591"/>
      <c r="AH70" s="1589"/>
      <c r="AI70" s="1590"/>
      <c r="AJ70" s="1591"/>
      <c r="AK70" s="1589"/>
      <c r="AL70" s="1590"/>
      <c r="AM70" s="1591"/>
      <c r="AN70" s="1589"/>
      <c r="AO70" s="1590"/>
    </row>
    <row r="71" spans="2:41" ht="18" customHeight="1">
      <c r="B71" s="1592"/>
      <c r="C71" s="1593"/>
      <c r="D71" s="1592"/>
      <c r="E71" s="1593"/>
      <c r="F71" s="1591"/>
      <c r="G71" s="1589"/>
      <c r="H71" s="1590"/>
      <c r="I71" s="1591"/>
      <c r="J71" s="1589"/>
      <c r="K71" s="1590"/>
      <c r="L71" s="1591"/>
      <c r="M71" s="1589"/>
      <c r="N71" s="1590"/>
      <c r="O71" s="1591"/>
      <c r="P71" s="1589"/>
      <c r="Q71" s="1590"/>
      <c r="R71" s="1591"/>
      <c r="S71" s="1589"/>
      <c r="T71" s="1590"/>
      <c r="U71" s="1591"/>
      <c r="V71" s="1589"/>
      <c r="W71" s="1590"/>
      <c r="X71" s="1591"/>
      <c r="Y71" s="1589"/>
      <c r="Z71" s="1590"/>
      <c r="AA71" s="1591"/>
      <c r="AB71" s="1589"/>
      <c r="AC71" s="1590"/>
      <c r="AD71" s="1591"/>
      <c r="AE71" s="1589"/>
      <c r="AF71" s="1590"/>
      <c r="AG71" s="1591"/>
      <c r="AH71" s="1589"/>
      <c r="AI71" s="1590"/>
      <c r="AJ71" s="1591"/>
      <c r="AK71" s="1589"/>
      <c r="AL71" s="1590"/>
      <c r="AM71" s="1591"/>
      <c r="AN71" s="1589"/>
      <c r="AO71" s="1590"/>
    </row>
    <row r="72" spans="2:41" ht="18" customHeight="1">
      <c r="B72" s="1594"/>
      <c r="C72" s="1588"/>
      <c r="D72" s="1594"/>
      <c r="E72" s="1588"/>
      <c r="F72" s="1591"/>
      <c r="G72" s="1589"/>
      <c r="H72" s="1590"/>
      <c r="I72" s="1591"/>
      <c r="J72" s="1589"/>
      <c r="K72" s="1590"/>
      <c r="L72" s="1591"/>
      <c r="M72" s="1589"/>
      <c r="N72" s="1590"/>
      <c r="O72" s="1591"/>
      <c r="P72" s="1589"/>
      <c r="Q72" s="1590"/>
      <c r="R72" s="1591"/>
      <c r="S72" s="1589"/>
      <c r="T72" s="1590"/>
      <c r="U72" s="1591"/>
      <c r="V72" s="1589"/>
      <c r="W72" s="1590"/>
      <c r="X72" s="1591"/>
      <c r="Y72" s="1589"/>
      <c r="Z72" s="1590"/>
      <c r="AA72" s="1591"/>
      <c r="AB72" s="1589"/>
      <c r="AC72" s="1590"/>
      <c r="AD72" s="1591"/>
      <c r="AE72" s="1589"/>
      <c r="AF72" s="1590"/>
      <c r="AG72" s="1591"/>
      <c r="AH72" s="1589"/>
      <c r="AI72" s="1590"/>
      <c r="AJ72" s="1591"/>
      <c r="AK72" s="1589"/>
      <c r="AL72" s="1590"/>
      <c r="AM72" s="1591"/>
      <c r="AN72" s="1589"/>
      <c r="AO72" s="1590"/>
    </row>
    <row r="73" spans="2:41" ht="18" customHeight="1">
      <c r="B73" s="1592"/>
      <c r="C73" s="1593"/>
      <c r="D73" s="1592"/>
      <c r="E73" s="1593"/>
      <c r="F73" s="1591"/>
      <c r="G73" s="1589"/>
      <c r="H73" s="1590"/>
      <c r="I73" s="1591"/>
      <c r="J73" s="1589"/>
      <c r="K73" s="1590"/>
      <c r="L73" s="1591"/>
      <c r="M73" s="1589"/>
      <c r="N73" s="1590"/>
      <c r="O73" s="1591"/>
      <c r="P73" s="1589"/>
      <c r="Q73" s="1590"/>
      <c r="R73" s="1591"/>
      <c r="S73" s="1589"/>
      <c r="T73" s="1590"/>
      <c r="U73" s="1591"/>
      <c r="V73" s="1589"/>
      <c r="W73" s="1590"/>
      <c r="X73" s="1591"/>
      <c r="Y73" s="1589"/>
      <c r="Z73" s="1590"/>
      <c r="AA73" s="1591"/>
      <c r="AB73" s="1589"/>
      <c r="AC73" s="1590"/>
      <c r="AD73" s="1591"/>
      <c r="AE73" s="1589"/>
      <c r="AF73" s="1590"/>
      <c r="AG73" s="1591"/>
      <c r="AH73" s="1589"/>
      <c r="AI73" s="1590"/>
      <c r="AJ73" s="1591"/>
      <c r="AK73" s="1589"/>
      <c r="AL73" s="1590"/>
      <c r="AM73" s="1591"/>
      <c r="AN73" s="1589"/>
      <c r="AO73" s="1590"/>
    </row>
    <row r="74" spans="2:41" ht="18" customHeight="1">
      <c r="B74" s="1594"/>
      <c r="C74" s="1588"/>
      <c r="D74" s="1594"/>
      <c r="E74" s="1588"/>
      <c r="F74" s="1591"/>
      <c r="G74" s="1589"/>
      <c r="H74" s="1590"/>
      <c r="I74" s="1591"/>
      <c r="J74" s="1589"/>
      <c r="K74" s="1590"/>
      <c r="L74" s="1591"/>
      <c r="M74" s="1589"/>
      <c r="N74" s="1590"/>
      <c r="O74" s="1591"/>
      <c r="P74" s="1589"/>
      <c r="Q74" s="1590"/>
      <c r="R74" s="1591"/>
      <c r="S74" s="1589"/>
      <c r="T74" s="1590"/>
      <c r="U74" s="1591"/>
      <c r="V74" s="1589"/>
      <c r="W74" s="1590"/>
      <c r="X74" s="1591"/>
      <c r="Y74" s="1589"/>
      <c r="Z74" s="1590"/>
      <c r="AA74" s="1591"/>
      <c r="AB74" s="1589"/>
      <c r="AC74" s="1590"/>
      <c r="AD74" s="1591"/>
      <c r="AE74" s="1589"/>
      <c r="AF74" s="1590"/>
      <c r="AG74" s="1591"/>
      <c r="AH74" s="1589"/>
      <c r="AI74" s="1590"/>
      <c r="AJ74" s="1591"/>
      <c r="AK74" s="1589"/>
      <c r="AL74" s="1590"/>
      <c r="AM74" s="1591"/>
      <c r="AN74" s="1589"/>
      <c r="AO74" s="1590"/>
    </row>
    <row r="75" spans="2:41" ht="18" customHeight="1">
      <c r="B75" s="1592"/>
      <c r="C75" s="1593"/>
      <c r="D75" s="1592"/>
      <c r="E75" s="1593"/>
      <c r="F75" s="1591"/>
      <c r="G75" s="1589"/>
      <c r="H75" s="1590"/>
      <c r="I75" s="1591"/>
      <c r="J75" s="1589"/>
      <c r="K75" s="1590"/>
      <c r="L75" s="1591"/>
      <c r="M75" s="1589"/>
      <c r="N75" s="1590"/>
      <c r="O75" s="1591"/>
      <c r="P75" s="1589"/>
      <c r="Q75" s="1590"/>
      <c r="R75" s="1591"/>
      <c r="S75" s="1589"/>
      <c r="T75" s="1590"/>
      <c r="U75" s="1591"/>
      <c r="V75" s="1589"/>
      <c r="W75" s="1590"/>
      <c r="X75" s="1591"/>
      <c r="Y75" s="1589"/>
      <c r="Z75" s="1590"/>
      <c r="AA75" s="1591"/>
      <c r="AB75" s="1589"/>
      <c r="AC75" s="1590"/>
      <c r="AD75" s="1591"/>
      <c r="AE75" s="1589"/>
      <c r="AF75" s="1590"/>
      <c r="AG75" s="1591"/>
      <c r="AH75" s="1589"/>
      <c r="AI75" s="1590"/>
      <c r="AJ75" s="1591"/>
      <c r="AK75" s="1589"/>
      <c r="AL75" s="1590"/>
      <c r="AM75" s="1591"/>
      <c r="AN75" s="1589"/>
      <c r="AO75" s="1590"/>
    </row>
    <row r="76" spans="2:41" ht="18" customHeight="1">
      <c r="B76" s="1594"/>
      <c r="C76" s="1588"/>
      <c r="D76" s="1594"/>
      <c r="E76" s="1588"/>
      <c r="F76" s="1591"/>
      <c r="G76" s="1589"/>
      <c r="H76" s="1590"/>
      <c r="I76" s="1591"/>
      <c r="J76" s="1589"/>
      <c r="K76" s="1590"/>
      <c r="L76" s="1591"/>
      <c r="M76" s="1589"/>
      <c r="N76" s="1590"/>
      <c r="O76" s="1591"/>
      <c r="P76" s="1589"/>
      <c r="Q76" s="1590"/>
      <c r="R76" s="1591"/>
      <c r="S76" s="1589"/>
      <c r="T76" s="1590"/>
      <c r="U76" s="1591"/>
      <c r="V76" s="1589"/>
      <c r="W76" s="1590"/>
      <c r="X76" s="1591"/>
      <c r="Y76" s="1589"/>
      <c r="Z76" s="1590"/>
      <c r="AA76" s="1591"/>
      <c r="AB76" s="1589"/>
      <c r="AC76" s="1590"/>
      <c r="AD76" s="1591"/>
      <c r="AE76" s="1589"/>
      <c r="AF76" s="1590"/>
      <c r="AG76" s="1591"/>
      <c r="AH76" s="1589"/>
      <c r="AI76" s="1590"/>
      <c r="AJ76" s="1591"/>
      <c r="AK76" s="1589"/>
      <c r="AL76" s="1590"/>
      <c r="AM76" s="1591"/>
      <c r="AN76" s="1589"/>
      <c r="AO76" s="1590"/>
    </row>
    <row r="77" spans="2:41" ht="18" customHeight="1">
      <c r="B77" s="1592"/>
      <c r="C77" s="1593"/>
      <c r="D77" s="1592"/>
      <c r="E77" s="1593"/>
      <c r="F77" s="1591"/>
      <c r="G77" s="1589"/>
      <c r="H77" s="1590"/>
      <c r="I77" s="1591"/>
      <c r="J77" s="1589"/>
      <c r="K77" s="1590"/>
      <c r="L77" s="1591"/>
      <c r="M77" s="1589"/>
      <c r="N77" s="1590"/>
      <c r="O77" s="1591"/>
      <c r="P77" s="1589"/>
      <c r="Q77" s="1590"/>
      <c r="R77" s="1591"/>
      <c r="S77" s="1589"/>
      <c r="T77" s="1590"/>
      <c r="U77" s="1591"/>
      <c r="V77" s="1589"/>
      <c r="W77" s="1590"/>
      <c r="X77" s="1591"/>
      <c r="Y77" s="1589"/>
      <c r="Z77" s="1590"/>
      <c r="AA77" s="1591"/>
      <c r="AB77" s="1589"/>
      <c r="AC77" s="1590"/>
      <c r="AD77" s="1591"/>
      <c r="AE77" s="1589"/>
      <c r="AF77" s="1590"/>
      <c r="AG77" s="1591"/>
      <c r="AH77" s="1589"/>
      <c r="AI77" s="1590"/>
      <c r="AJ77" s="1591"/>
      <c r="AK77" s="1589"/>
      <c r="AL77" s="1590"/>
      <c r="AM77" s="1591"/>
      <c r="AN77" s="1589"/>
      <c r="AO77" s="1590"/>
    </row>
    <row r="78" spans="2:41" ht="18" customHeight="1">
      <c r="B78" s="1594"/>
      <c r="C78" s="1588"/>
      <c r="D78" s="1594"/>
      <c r="E78" s="1588"/>
      <c r="F78" s="1591"/>
      <c r="G78" s="1589"/>
      <c r="H78" s="1590"/>
      <c r="I78" s="1591"/>
      <c r="J78" s="1589"/>
      <c r="K78" s="1590"/>
      <c r="L78" s="1591"/>
      <c r="M78" s="1589"/>
      <c r="N78" s="1590"/>
      <c r="O78" s="1591"/>
      <c r="P78" s="1589"/>
      <c r="Q78" s="1590"/>
      <c r="R78" s="1591"/>
      <c r="S78" s="1589"/>
      <c r="T78" s="1590"/>
      <c r="U78" s="1591"/>
      <c r="V78" s="1589"/>
      <c r="W78" s="1590"/>
      <c r="X78" s="1591"/>
      <c r="Y78" s="1589"/>
      <c r="Z78" s="1590"/>
      <c r="AA78" s="1591"/>
      <c r="AB78" s="1589"/>
      <c r="AC78" s="1590"/>
      <c r="AD78" s="1591"/>
      <c r="AE78" s="1589"/>
      <c r="AF78" s="1590"/>
      <c r="AG78" s="1591"/>
      <c r="AH78" s="1589"/>
      <c r="AI78" s="1590"/>
      <c r="AJ78" s="1591"/>
      <c r="AK78" s="1589"/>
      <c r="AL78" s="1590"/>
      <c r="AM78" s="1591"/>
      <c r="AN78" s="1589"/>
      <c r="AO78" s="1590"/>
    </row>
    <row r="79" spans="2:41" ht="18" customHeight="1">
      <c r="B79" s="1592"/>
      <c r="C79" s="1593"/>
      <c r="D79" s="1592"/>
      <c r="E79" s="1593"/>
      <c r="F79" s="1591"/>
      <c r="G79" s="1589"/>
      <c r="H79" s="1590"/>
      <c r="I79" s="1591"/>
      <c r="J79" s="1589"/>
      <c r="K79" s="1590"/>
      <c r="L79" s="1591"/>
      <c r="M79" s="1589"/>
      <c r="N79" s="1590"/>
      <c r="O79" s="1591"/>
      <c r="P79" s="1589"/>
      <c r="Q79" s="1590"/>
      <c r="R79" s="1591"/>
      <c r="S79" s="1589"/>
      <c r="T79" s="1590"/>
      <c r="U79" s="1591"/>
      <c r="V79" s="1589"/>
      <c r="W79" s="1590"/>
      <c r="X79" s="1591"/>
      <c r="Y79" s="1589"/>
      <c r="Z79" s="1590"/>
      <c r="AA79" s="1591"/>
      <c r="AB79" s="1589"/>
      <c r="AC79" s="1590"/>
      <c r="AD79" s="1591"/>
      <c r="AE79" s="1589"/>
      <c r="AF79" s="1590"/>
      <c r="AG79" s="1591"/>
      <c r="AH79" s="1589"/>
      <c r="AI79" s="1590"/>
      <c r="AJ79" s="1591"/>
      <c r="AK79" s="1589"/>
      <c r="AL79" s="1590"/>
      <c r="AM79" s="1591"/>
      <c r="AN79" s="1589"/>
      <c r="AO79" s="1590"/>
    </row>
    <row r="80" spans="2:41" ht="18" customHeight="1">
      <c r="B80" s="1594"/>
      <c r="C80" s="1588"/>
      <c r="D80" s="1594"/>
      <c r="E80" s="1588"/>
      <c r="F80" s="1591"/>
      <c r="G80" s="1589"/>
      <c r="H80" s="1590"/>
      <c r="I80" s="1591"/>
      <c r="J80" s="1589"/>
      <c r="K80" s="1590"/>
      <c r="L80" s="1591"/>
      <c r="M80" s="1589"/>
      <c r="N80" s="1590"/>
      <c r="O80" s="1591"/>
      <c r="P80" s="1589"/>
      <c r="Q80" s="1590"/>
      <c r="R80" s="1591"/>
      <c r="S80" s="1589"/>
      <c r="T80" s="1590"/>
      <c r="U80" s="1591"/>
      <c r="V80" s="1589"/>
      <c r="W80" s="1590"/>
      <c r="X80" s="1591"/>
      <c r="Y80" s="1589"/>
      <c r="Z80" s="1590"/>
      <c r="AA80" s="1591"/>
      <c r="AB80" s="1589"/>
      <c r="AC80" s="1590"/>
      <c r="AD80" s="1591"/>
      <c r="AE80" s="1589"/>
      <c r="AF80" s="1590"/>
      <c r="AG80" s="1591"/>
      <c r="AH80" s="1589"/>
      <c r="AI80" s="1590"/>
      <c r="AJ80" s="1591"/>
      <c r="AK80" s="1589"/>
      <c r="AL80" s="1590"/>
      <c r="AM80" s="1591"/>
      <c r="AN80" s="1589"/>
      <c r="AO80" s="1590"/>
    </row>
    <row r="81" spans="2:41" ht="18" customHeight="1">
      <c r="B81" s="345" t="s">
        <v>245</v>
      </c>
      <c r="C81" s="346"/>
      <c r="D81" s="228"/>
      <c r="E81" s="228"/>
      <c r="F81" s="1585"/>
      <c r="G81" s="1585"/>
      <c r="H81" s="1585"/>
      <c r="I81" s="1585"/>
      <c r="J81" s="1585"/>
      <c r="K81" s="1585"/>
      <c r="L81" s="1585"/>
      <c r="M81" s="1585"/>
      <c r="N81" s="1585"/>
      <c r="O81" s="1585"/>
      <c r="P81" s="1585"/>
      <c r="Q81" s="1585"/>
      <c r="R81" s="1585"/>
      <c r="S81" s="1585"/>
      <c r="T81" s="1585"/>
      <c r="U81" s="1585"/>
      <c r="V81" s="1585"/>
      <c r="W81" s="1585"/>
      <c r="X81" s="1585"/>
      <c r="Y81" s="1585"/>
      <c r="Z81" s="1585"/>
      <c r="AA81" s="1585"/>
      <c r="AB81" s="1585"/>
      <c r="AC81" s="1585"/>
      <c r="AD81" s="1585"/>
      <c r="AE81" s="1585"/>
      <c r="AF81" s="1585"/>
      <c r="AG81" s="1585"/>
      <c r="AH81" s="1585"/>
      <c r="AI81" s="1585"/>
      <c r="AJ81" s="1585"/>
      <c r="AK81" s="1585"/>
      <c r="AL81" s="1585"/>
      <c r="AM81" s="1585"/>
      <c r="AN81" s="1585"/>
      <c r="AO81" s="1587"/>
    </row>
    <row r="82" spans="2:41" ht="18" customHeight="1">
      <c r="B82" s="227"/>
      <c r="C82" s="228"/>
      <c r="D82" s="228"/>
      <c r="E82" s="228"/>
      <c r="F82" s="1585"/>
      <c r="G82" s="1585"/>
      <c r="H82" s="1585"/>
      <c r="I82" s="1585"/>
      <c r="J82" s="1585"/>
      <c r="K82" s="1585"/>
      <c r="L82" s="1585"/>
      <c r="M82" s="1585"/>
      <c r="N82" s="1585"/>
      <c r="O82" s="1585"/>
      <c r="P82" s="1585"/>
      <c r="Q82" s="1585"/>
      <c r="R82" s="1585"/>
      <c r="S82" s="1585"/>
      <c r="T82" s="1585"/>
      <c r="U82" s="1585"/>
      <c r="V82" s="1585"/>
      <c r="W82" s="1585"/>
      <c r="X82" s="1585"/>
      <c r="Y82" s="1585"/>
      <c r="Z82" s="1585"/>
      <c r="AA82" s="1585"/>
      <c r="AB82" s="1585"/>
      <c r="AC82" s="1585"/>
      <c r="AD82" s="1585"/>
      <c r="AE82" s="1585"/>
      <c r="AF82" s="1585"/>
      <c r="AG82" s="1585"/>
      <c r="AH82" s="1585"/>
      <c r="AI82" s="1585"/>
      <c r="AJ82" s="1585"/>
      <c r="AK82" s="1585"/>
      <c r="AL82" s="1585"/>
      <c r="AM82" s="1585"/>
      <c r="AN82" s="1585"/>
      <c r="AO82" s="1587"/>
    </row>
    <row r="83" spans="2:41" ht="18" customHeight="1">
      <c r="B83" s="227"/>
      <c r="C83" s="228"/>
      <c r="D83" s="228"/>
      <c r="E83" s="228"/>
      <c r="F83" s="1585"/>
      <c r="G83" s="1585"/>
      <c r="H83" s="1585"/>
      <c r="I83" s="1585"/>
      <c r="J83" s="1585"/>
      <c r="K83" s="1585"/>
      <c r="L83" s="1585"/>
      <c r="M83" s="1585"/>
      <c r="N83" s="1585"/>
      <c r="O83" s="1585"/>
      <c r="P83" s="1585"/>
      <c r="Q83" s="1585"/>
      <c r="R83" s="1585"/>
      <c r="S83" s="1585"/>
      <c r="T83" s="1585"/>
      <c r="U83" s="1585"/>
      <c r="V83" s="1585"/>
      <c r="W83" s="1585"/>
      <c r="X83" s="1585"/>
      <c r="Y83" s="1585"/>
      <c r="Z83" s="1585"/>
      <c r="AA83" s="1585"/>
      <c r="AB83" s="1585"/>
      <c r="AC83" s="1585"/>
      <c r="AD83" s="1585"/>
      <c r="AE83" s="1585"/>
      <c r="AF83" s="1585"/>
      <c r="AG83" s="1585"/>
      <c r="AH83" s="1585"/>
      <c r="AI83" s="1585"/>
      <c r="AJ83" s="1585"/>
      <c r="AK83" s="1585"/>
      <c r="AL83" s="1585"/>
      <c r="AM83" s="1585"/>
      <c r="AN83" s="1585"/>
      <c r="AO83" s="1587"/>
    </row>
    <row r="84" spans="2:41" ht="18" customHeight="1">
      <c r="B84" s="229"/>
      <c r="C84" s="230"/>
      <c r="D84" s="230"/>
      <c r="E84" s="230"/>
      <c r="F84" s="1586"/>
      <c r="G84" s="1586"/>
      <c r="H84" s="1586"/>
      <c r="I84" s="1586"/>
      <c r="J84" s="1586"/>
      <c r="K84" s="1586"/>
      <c r="L84" s="1586"/>
      <c r="M84" s="1586"/>
      <c r="N84" s="1586"/>
      <c r="O84" s="1586"/>
      <c r="P84" s="1586"/>
      <c r="Q84" s="1586"/>
      <c r="R84" s="1586"/>
      <c r="S84" s="1586"/>
      <c r="T84" s="1586"/>
      <c r="U84" s="1586"/>
      <c r="V84" s="1586"/>
      <c r="W84" s="1586"/>
      <c r="X84" s="1586"/>
      <c r="Y84" s="1586"/>
      <c r="Z84" s="1586"/>
      <c r="AA84" s="1586"/>
      <c r="AB84" s="1586"/>
      <c r="AC84" s="1586"/>
      <c r="AD84" s="1586"/>
      <c r="AE84" s="1586"/>
      <c r="AF84" s="1586"/>
      <c r="AG84" s="1586"/>
      <c r="AH84" s="1586"/>
      <c r="AI84" s="1586"/>
      <c r="AJ84" s="1586"/>
      <c r="AK84" s="1586"/>
      <c r="AL84" s="1586"/>
      <c r="AM84" s="1586"/>
      <c r="AN84" s="1586"/>
      <c r="AO84" s="1588"/>
    </row>
  </sheetData>
  <mergeCells count="943">
    <mergeCell ref="C7:D7"/>
    <mergeCell ref="C10:D10"/>
    <mergeCell ref="C13:D13"/>
    <mergeCell ref="C16:D16"/>
    <mergeCell ref="D67:E68"/>
    <mergeCell ref="D69:E70"/>
    <mergeCell ref="D71:E72"/>
    <mergeCell ref="D73:E74"/>
    <mergeCell ref="D55:E56"/>
    <mergeCell ref="D59:E60"/>
    <mergeCell ref="D61:E62"/>
    <mergeCell ref="D63:E64"/>
    <mergeCell ref="D47:E48"/>
    <mergeCell ref="D49:E50"/>
    <mergeCell ref="D51:E52"/>
    <mergeCell ref="D53:E54"/>
    <mergeCell ref="D39:E40"/>
    <mergeCell ref="D41:E42"/>
    <mergeCell ref="D43:E44"/>
    <mergeCell ref="D45:E46"/>
    <mergeCell ref="D31:E32"/>
    <mergeCell ref="D33:E34"/>
    <mergeCell ref="D35:E36"/>
    <mergeCell ref="D37:E38"/>
    <mergeCell ref="B71:C72"/>
    <mergeCell ref="B73:C74"/>
    <mergeCell ref="B77:C78"/>
    <mergeCell ref="B79:C80"/>
    <mergeCell ref="B63:C64"/>
    <mergeCell ref="B65:C66"/>
    <mergeCell ref="B67:C68"/>
    <mergeCell ref="B69:C70"/>
    <mergeCell ref="B53:C54"/>
    <mergeCell ref="B55:C56"/>
    <mergeCell ref="B59:C60"/>
    <mergeCell ref="B61:C62"/>
    <mergeCell ref="B75:C76"/>
    <mergeCell ref="B51:C52"/>
    <mergeCell ref="D77:E78"/>
    <mergeCell ref="D79:E80"/>
    <mergeCell ref="C3:AP3"/>
    <mergeCell ref="B31:C32"/>
    <mergeCell ref="B33:C34"/>
    <mergeCell ref="H49:H50"/>
    <mergeCell ref="F49:F50"/>
    <mergeCell ref="G49:G50"/>
    <mergeCell ref="F47:F48"/>
    <mergeCell ref="G47:G48"/>
    <mergeCell ref="B35:C36"/>
    <mergeCell ref="B37:C38"/>
    <mergeCell ref="H33:H34"/>
    <mergeCell ref="F35:F36"/>
    <mergeCell ref="F39:F40"/>
    <mergeCell ref="F45:F46"/>
    <mergeCell ref="G45:G46"/>
    <mergeCell ref="H45:H46"/>
    <mergeCell ref="B43:C44"/>
    <mergeCell ref="B45:C46"/>
    <mergeCell ref="B39:C40"/>
    <mergeCell ref="B41:C42"/>
    <mergeCell ref="B49:C50"/>
    <mergeCell ref="B47:C48"/>
    <mergeCell ref="F31:AO31"/>
    <mergeCell ref="X32:Z32"/>
    <mergeCell ref="AJ60:AL60"/>
    <mergeCell ref="AM60:AO60"/>
    <mergeCell ref="F33:F34"/>
    <mergeCell ref="G33:G34"/>
    <mergeCell ref="G35:G36"/>
    <mergeCell ref="H35:H36"/>
    <mergeCell ref="G37:G38"/>
    <mergeCell ref="H37:H38"/>
    <mergeCell ref="G39:G40"/>
    <mergeCell ref="H39:H40"/>
    <mergeCell ref="X60:Z60"/>
    <mergeCell ref="AA60:AC60"/>
    <mergeCell ref="F41:F42"/>
    <mergeCell ref="G41:G42"/>
    <mergeCell ref="H41:H42"/>
    <mergeCell ref="F43:F44"/>
    <mergeCell ref="G43:G44"/>
    <mergeCell ref="H43:H44"/>
    <mergeCell ref="H47:H48"/>
    <mergeCell ref="H51:H52"/>
    <mergeCell ref="U60:W60"/>
    <mergeCell ref="F37:F38"/>
    <mergeCell ref="F51:F52"/>
    <mergeCell ref="G51:G52"/>
    <mergeCell ref="F59:AO59"/>
    <mergeCell ref="F60:H60"/>
    <mergeCell ref="I60:K60"/>
    <mergeCell ref="L60:N60"/>
    <mergeCell ref="O60:Q60"/>
    <mergeCell ref="R60:T60"/>
    <mergeCell ref="AD60:AF60"/>
    <mergeCell ref="AG60:AI60"/>
    <mergeCell ref="I47:I48"/>
    <mergeCell ref="J47:J48"/>
    <mergeCell ref="K47:K48"/>
    <mergeCell ref="L47:L48"/>
    <mergeCell ref="M47:M48"/>
    <mergeCell ref="N47:N48"/>
    <mergeCell ref="O47:O48"/>
    <mergeCell ref="P47:P48"/>
    <mergeCell ref="Q47:Q48"/>
    <mergeCell ref="R47:R48"/>
    <mergeCell ref="S47:S48"/>
    <mergeCell ref="T47:T48"/>
    <mergeCell ref="U47:U48"/>
    <mergeCell ref="AA35:AA36"/>
    <mergeCell ref="AB35:AB36"/>
    <mergeCell ref="AC35:AC36"/>
    <mergeCell ref="AA37:AA38"/>
    <mergeCell ref="AB37:AB38"/>
    <mergeCell ref="AC37:AC38"/>
    <mergeCell ref="AB39:AB40"/>
    <mergeCell ref="AC39:AC40"/>
    <mergeCell ref="AC33:AC34"/>
    <mergeCell ref="AB33:AB34"/>
    <mergeCell ref="AA32:AC32"/>
    <mergeCell ref="U32:W32"/>
    <mergeCell ref="AJ32:AL32"/>
    <mergeCell ref="AM32:AO32"/>
    <mergeCell ref="AD32:AF32"/>
    <mergeCell ref="AG32:AI32"/>
    <mergeCell ref="Z33:Z34"/>
    <mergeCell ref="AA33:AA34"/>
    <mergeCell ref="AF33:AF34"/>
    <mergeCell ref="AH33:AH34"/>
    <mergeCell ref="AI33:AI34"/>
    <mergeCell ref="Y33:Y34"/>
    <mergeCell ref="U33:U34"/>
    <mergeCell ref="V33:V34"/>
    <mergeCell ref="W33:W34"/>
    <mergeCell ref="X33:X34"/>
    <mergeCell ref="AL33:AL34"/>
    <mergeCell ref="AM33:AM34"/>
    <mergeCell ref="AN33:AN34"/>
    <mergeCell ref="AO33:AO34"/>
    <mergeCell ref="V47:V48"/>
    <mergeCell ref="W47:W48"/>
    <mergeCell ref="X47:X48"/>
    <mergeCell ref="O33:O34"/>
    <mergeCell ref="P33:P34"/>
    <mergeCell ref="Q35:Q36"/>
    <mergeCell ref="I35:I36"/>
    <mergeCell ref="J35:J36"/>
    <mergeCell ref="K35:K36"/>
    <mergeCell ref="L35:L36"/>
    <mergeCell ref="W35:W36"/>
    <mergeCell ref="X35:X36"/>
    <mergeCell ref="I37:I38"/>
    <mergeCell ref="J37:J38"/>
    <mergeCell ref="K37:K38"/>
    <mergeCell ref="L37:L38"/>
    <mergeCell ref="U39:U40"/>
    <mergeCell ref="V39:V40"/>
    <mergeCell ref="W39:W40"/>
    <mergeCell ref="X39:X40"/>
    <mergeCell ref="V41:V42"/>
    <mergeCell ref="W41:W42"/>
    <mergeCell ref="X41:X42"/>
    <mergeCell ref="I43:I44"/>
    <mergeCell ref="F32:H32"/>
    <mergeCell ref="I33:I34"/>
    <mergeCell ref="J33:J34"/>
    <mergeCell ref="K33:K34"/>
    <mergeCell ref="L33:L34"/>
    <mergeCell ref="M33:M34"/>
    <mergeCell ref="N33:N34"/>
    <mergeCell ref="U35:U36"/>
    <mergeCell ref="V35:V36"/>
    <mergeCell ref="O32:Q32"/>
    <mergeCell ref="R32:T32"/>
    <mergeCell ref="S33:S34"/>
    <mergeCell ref="T33:T34"/>
    <mergeCell ref="Q33:Q34"/>
    <mergeCell ref="R33:R34"/>
    <mergeCell ref="I32:K32"/>
    <mergeCell ref="L32:N32"/>
    <mergeCell ref="Y35:Y36"/>
    <mergeCell ref="Z35:Z36"/>
    <mergeCell ref="M35:M36"/>
    <mergeCell ref="N35:N36"/>
    <mergeCell ref="O35:O36"/>
    <mergeCell ref="P35:P36"/>
    <mergeCell ref="U37:U38"/>
    <mergeCell ref="V37:V38"/>
    <mergeCell ref="W37:W38"/>
    <mergeCell ref="X37:X38"/>
    <mergeCell ref="Y37:Y38"/>
    <mergeCell ref="Z37:Z38"/>
    <mergeCell ref="M37:M38"/>
    <mergeCell ref="N37:N38"/>
    <mergeCell ref="O37:O38"/>
    <mergeCell ref="P37:P38"/>
    <mergeCell ref="Q37:Q38"/>
    <mergeCell ref="R37:R38"/>
    <mergeCell ref="S37:S38"/>
    <mergeCell ref="T37:T38"/>
    <mergeCell ref="R35:R36"/>
    <mergeCell ref="S35:S36"/>
    <mergeCell ref="T35:T36"/>
    <mergeCell ref="Y39:Y40"/>
    <mergeCell ref="Z39:Z40"/>
    <mergeCell ref="I39:I40"/>
    <mergeCell ref="J39:J40"/>
    <mergeCell ref="K39:K40"/>
    <mergeCell ref="L39:L40"/>
    <mergeCell ref="M39:M40"/>
    <mergeCell ref="N39:N40"/>
    <mergeCell ref="O39:O40"/>
    <mergeCell ref="P39:P40"/>
    <mergeCell ref="Q39:Q40"/>
    <mergeCell ref="R39:R40"/>
    <mergeCell ref="Y41:Y42"/>
    <mergeCell ref="Z41:Z42"/>
    <mergeCell ref="AA41:AA42"/>
    <mergeCell ref="AB41:AB42"/>
    <mergeCell ref="I41:I42"/>
    <mergeCell ref="J41:J42"/>
    <mergeCell ref="K41:K42"/>
    <mergeCell ref="L41:L42"/>
    <mergeCell ref="M41:M42"/>
    <mergeCell ref="N41:N42"/>
    <mergeCell ref="O41:O42"/>
    <mergeCell ref="P41:P42"/>
    <mergeCell ref="Q41:Q42"/>
    <mergeCell ref="J43:J44"/>
    <mergeCell ref="K43:K44"/>
    <mergeCell ref="L43:L44"/>
    <mergeCell ref="M43:M44"/>
    <mergeCell ref="N43:N44"/>
    <mergeCell ref="O43:O44"/>
    <mergeCell ref="P43:P44"/>
    <mergeCell ref="Q43:Q44"/>
    <mergeCell ref="V45:V46"/>
    <mergeCell ref="W45:W46"/>
    <mergeCell ref="X45:X46"/>
    <mergeCell ref="R43:R44"/>
    <mergeCell ref="S43:S44"/>
    <mergeCell ref="T43:T44"/>
    <mergeCell ref="U43:U44"/>
    <mergeCell ref="V43:V44"/>
    <mergeCell ref="W43:W44"/>
    <mergeCell ref="X43:X44"/>
    <mergeCell ref="I45:I46"/>
    <mergeCell ref="J45:J46"/>
    <mergeCell ref="K45:K46"/>
    <mergeCell ref="L45:L46"/>
    <mergeCell ref="M45:M46"/>
    <mergeCell ref="N45:N46"/>
    <mergeCell ref="O45:O46"/>
    <mergeCell ref="P45:P46"/>
    <mergeCell ref="Q45:Q46"/>
    <mergeCell ref="K49:K50"/>
    <mergeCell ref="L49:L50"/>
    <mergeCell ref="M49:M50"/>
    <mergeCell ref="N49:N50"/>
    <mergeCell ref="U49:U50"/>
    <mergeCell ref="R41:R42"/>
    <mergeCell ref="S41:S42"/>
    <mergeCell ref="T41:T42"/>
    <mergeCell ref="S39:S40"/>
    <mergeCell ref="T39:T40"/>
    <mergeCell ref="U45:U46"/>
    <mergeCell ref="U41:U42"/>
    <mergeCell ref="O49:O50"/>
    <mergeCell ref="P49:P50"/>
    <mergeCell ref="Q49:Q50"/>
    <mergeCell ref="R49:R50"/>
    <mergeCell ref="S49:S50"/>
    <mergeCell ref="T49:T50"/>
    <mergeCell ref="R45:R46"/>
    <mergeCell ref="S45:S46"/>
    <mergeCell ref="T45:T46"/>
    <mergeCell ref="Y43:Y44"/>
    <mergeCell ref="Z43:Z44"/>
    <mergeCell ref="AD39:AD40"/>
    <mergeCell ref="AE39:AE40"/>
    <mergeCell ref="AF39:AF40"/>
    <mergeCell ref="AG49:AG50"/>
    <mergeCell ref="I51:I52"/>
    <mergeCell ref="J51:J52"/>
    <mergeCell ref="K51:K52"/>
    <mergeCell ref="L51:L52"/>
    <mergeCell ref="M51:M52"/>
    <mergeCell ref="N51:N52"/>
    <mergeCell ref="O51:O52"/>
    <mergeCell ref="P51:P52"/>
    <mergeCell ref="Q51:Q52"/>
    <mergeCell ref="Z51:Z52"/>
    <mergeCell ref="R51:R52"/>
    <mergeCell ref="S51:S52"/>
    <mergeCell ref="T51:T52"/>
    <mergeCell ref="U51:U52"/>
    <mergeCell ref="Y49:Y50"/>
    <mergeCell ref="Z49:Z50"/>
    <mergeCell ref="I49:I50"/>
    <mergeCell ref="J49:J50"/>
    <mergeCell ref="AC45:AC46"/>
    <mergeCell ref="AA39:AA40"/>
    <mergeCell ref="AD49:AD50"/>
    <mergeCell ref="AE49:AE50"/>
    <mergeCell ref="AF49:AF50"/>
    <mergeCell ref="AC49:AC50"/>
    <mergeCell ref="AA43:AA44"/>
    <mergeCell ref="AB43:AB44"/>
    <mergeCell ref="AC43:AC44"/>
    <mergeCell ref="AC41:AC42"/>
    <mergeCell ref="AH35:AH36"/>
    <mergeCell ref="AI35:AI36"/>
    <mergeCell ref="AJ35:AJ36"/>
    <mergeCell ref="AK35:AK36"/>
    <mergeCell ref="AL35:AL36"/>
    <mergeCell ref="AC51:AC52"/>
    <mergeCell ref="V51:V52"/>
    <mergeCell ref="W51:W52"/>
    <mergeCell ref="X51:X52"/>
    <mergeCell ref="Y51:Y52"/>
    <mergeCell ref="Y47:Y48"/>
    <mergeCell ref="Z47:Z48"/>
    <mergeCell ref="AA47:AA48"/>
    <mergeCell ref="AB47:AB48"/>
    <mergeCell ref="AC47:AC48"/>
    <mergeCell ref="AA49:AA50"/>
    <mergeCell ref="AB49:AB50"/>
    <mergeCell ref="V49:V50"/>
    <mergeCell ref="W49:W50"/>
    <mergeCell ref="X49:X50"/>
    <mergeCell ref="Y45:Y46"/>
    <mergeCell ref="Z45:Z46"/>
    <mergeCell ref="AA45:AA46"/>
    <mergeCell ref="AB45:AB46"/>
    <mergeCell ref="AM35:AM36"/>
    <mergeCell ref="AN35:AN36"/>
    <mergeCell ref="AO35:AO36"/>
    <mergeCell ref="AG33:AG34"/>
    <mergeCell ref="AD33:AD34"/>
    <mergeCell ref="AE33:AE34"/>
    <mergeCell ref="AJ33:AJ34"/>
    <mergeCell ref="AK33:AK34"/>
    <mergeCell ref="AM37:AM38"/>
    <mergeCell ref="AN37:AN38"/>
    <mergeCell ref="AO37:AO38"/>
    <mergeCell ref="AD37:AD38"/>
    <mergeCell ref="AE37:AE38"/>
    <mergeCell ref="AF37:AF38"/>
    <mergeCell ref="AG37:AG38"/>
    <mergeCell ref="AH37:AH38"/>
    <mergeCell ref="AI37:AI38"/>
    <mergeCell ref="AJ37:AJ38"/>
    <mergeCell ref="AK37:AK38"/>
    <mergeCell ref="AL37:AL38"/>
    <mergeCell ref="AD35:AD36"/>
    <mergeCell ref="AE35:AE36"/>
    <mergeCell ref="AF35:AF36"/>
    <mergeCell ref="AG35:AG36"/>
    <mergeCell ref="AG39:AG40"/>
    <mergeCell ref="AH39:AH40"/>
    <mergeCell ref="AI39:AI40"/>
    <mergeCell ref="AJ39:AJ40"/>
    <mergeCell ref="AK39:AK40"/>
    <mergeCell ref="AL39:AL40"/>
    <mergeCell ref="AM39:AM40"/>
    <mergeCell ref="AN39:AN40"/>
    <mergeCell ref="AO39:AO40"/>
    <mergeCell ref="AM41:AM42"/>
    <mergeCell ref="AN41:AN42"/>
    <mergeCell ref="AO41:AO42"/>
    <mergeCell ref="AD43:AD44"/>
    <mergeCell ref="AE43:AE44"/>
    <mergeCell ref="AF43:AF44"/>
    <mergeCell ref="AG43:AG44"/>
    <mergeCell ref="AH43:AH44"/>
    <mergeCell ref="AI43:AI44"/>
    <mergeCell ref="AJ43:AJ44"/>
    <mergeCell ref="AK43:AK44"/>
    <mergeCell ref="AL43:AL44"/>
    <mergeCell ref="AM43:AM44"/>
    <mergeCell ref="AN43:AN44"/>
    <mergeCell ref="AO43:AO44"/>
    <mergeCell ref="AD41:AD42"/>
    <mergeCell ref="AE41:AE42"/>
    <mergeCell ref="AF41:AF42"/>
    <mergeCell ref="AG41:AG42"/>
    <mergeCell ref="AH41:AH42"/>
    <mergeCell ref="AI41:AI42"/>
    <mergeCell ref="AJ41:AJ42"/>
    <mergeCell ref="AK41:AK42"/>
    <mergeCell ref="AL41:AL42"/>
    <mergeCell ref="AM45:AM46"/>
    <mergeCell ref="AN45:AN46"/>
    <mergeCell ref="AO45:AO46"/>
    <mergeCell ref="AD47:AD48"/>
    <mergeCell ref="AE47:AE48"/>
    <mergeCell ref="AF47:AF48"/>
    <mergeCell ref="AG47:AG48"/>
    <mergeCell ref="AH47:AH48"/>
    <mergeCell ref="AI47:AI48"/>
    <mergeCell ref="AJ47:AJ48"/>
    <mergeCell ref="AK47:AK48"/>
    <mergeCell ref="AL47:AL48"/>
    <mergeCell ref="AM47:AM48"/>
    <mergeCell ref="AN47:AN48"/>
    <mergeCell ref="AO47:AO48"/>
    <mergeCell ref="AD45:AD46"/>
    <mergeCell ref="AE45:AE46"/>
    <mergeCell ref="AF45:AF46"/>
    <mergeCell ref="AG45:AG46"/>
    <mergeCell ref="AH45:AH46"/>
    <mergeCell ref="AI45:AI46"/>
    <mergeCell ref="AJ45:AJ46"/>
    <mergeCell ref="AK45:AK46"/>
    <mergeCell ref="AL45:AL46"/>
    <mergeCell ref="AH49:AH50"/>
    <mergeCell ref="AI49:AI50"/>
    <mergeCell ref="AJ49:AJ50"/>
    <mergeCell ref="AK49:AK50"/>
    <mergeCell ref="AL49:AL50"/>
    <mergeCell ref="AM49:AM50"/>
    <mergeCell ref="AN49:AN50"/>
    <mergeCell ref="AO49:AO50"/>
    <mergeCell ref="AM51:AM52"/>
    <mergeCell ref="AN51:AN52"/>
    <mergeCell ref="AO51:AO52"/>
    <mergeCell ref="AH51:AH52"/>
    <mergeCell ref="AI51:AI52"/>
    <mergeCell ref="AJ51:AJ52"/>
    <mergeCell ref="AK51:AK52"/>
    <mergeCell ref="F53:F54"/>
    <mergeCell ref="G53:G54"/>
    <mergeCell ref="H53:H54"/>
    <mergeCell ref="AL51:AL52"/>
    <mergeCell ref="AD51:AD52"/>
    <mergeCell ref="AE51:AE52"/>
    <mergeCell ref="AF51:AF52"/>
    <mergeCell ref="AG51:AG52"/>
    <mergeCell ref="AA51:AA52"/>
    <mergeCell ref="AB51:AB52"/>
    <mergeCell ref="I53:I54"/>
    <mergeCell ref="J53:J54"/>
    <mergeCell ref="K53:K54"/>
    <mergeCell ref="L53:L54"/>
    <mergeCell ref="M53:M54"/>
    <mergeCell ref="N53:N54"/>
    <mergeCell ref="O53:O54"/>
    <mergeCell ref="P53:P54"/>
    <mergeCell ref="Q53:Q54"/>
    <mergeCell ref="R53:R54"/>
    <mergeCell ref="S53:S54"/>
    <mergeCell ref="T53:T54"/>
    <mergeCell ref="U53:U54"/>
    <mergeCell ref="V53:V54"/>
    <mergeCell ref="W53:W54"/>
    <mergeCell ref="X53:X54"/>
    <mergeCell ref="Y53:Y54"/>
    <mergeCell ref="Z53:Z54"/>
    <mergeCell ref="AA53:AA54"/>
    <mergeCell ref="AB53:AB54"/>
    <mergeCell ref="AC53:AC54"/>
    <mergeCell ref="AD53:AD54"/>
    <mergeCell ref="AE53:AE54"/>
    <mergeCell ref="AF53:AF54"/>
    <mergeCell ref="AG53:AG54"/>
    <mergeCell ref="AH53:AH54"/>
    <mergeCell ref="AI53:AI54"/>
    <mergeCell ref="AJ53:AJ54"/>
    <mergeCell ref="AO53:AO54"/>
    <mergeCell ref="AK53:AK54"/>
    <mergeCell ref="AL53:AL54"/>
    <mergeCell ref="AM53:AM54"/>
    <mergeCell ref="AN53:AN54"/>
    <mergeCell ref="F55:F56"/>
    <mergeCell ref="G55:G56"/>
    <mergeCell ref="H55:H56"/>
    <mergeCell ref="I55:I56"/>
    <mergeCell ref="J55:J56"/>
    <mergeCell ref="K55:K56"/>
    <mergeCell ref="L55:L56"/>
    <mergeCell ref="M55:M56"/>
    <mergeCell ref="N55:N56"/>
    <mergeCell ref="O55:O56"/>
    <mergeCell ref="P55:P56"/>
    <mergeCell ref="Q55:Q56"/>
    <mergeCell ref="R55:R56"/>
    <mergeCell ref="S55:S56"/>
    <mergeCell ref="T55:T56"/>
    <mergeCell ref="U55:U56"/>
    <mergeCell ref="V55:V56"/>
    <mergeCell ref="W55:W56"/>
    <mergeCell ref="X55:X56"/>
    <mergeCell ref="Y55:Y56"/>
    <mergeCell ref="Z55:Z56"/>
    <mergeCell ref="AA55:AA56"/>
    <mergeCell ref="AB55:AB56"/>
    <mergeCell ref="AC55:AC56"/>
    <mergeCell ref="AD55:AD56"/>
    <mergeCell ref="AE55:AE56"/>
    <mergeCell ref="AF55:AF56"/>
    <mergeCell ref="AG55:AG56"/>
    <mergeCell ref="AH55:AH56"/>
    <mergeCell ref="AI55:AI56"/>
    <mergeCell ref="AJ55:AJ56"/>
    <mergeCell ref="AK55:AK56"/>
    <mergeCell ref="AL55:AL56"/>
    <mergeCell ref="AM55:AM56"/>
    <mergeCell ref="AN55:AN56"/>
    <mergeCell ref="AO55:AO56"/>
    <mergeCell ref="F61:F62"/>
    <mergeCell ref="G61:G62"/>
    <mergeCell ref="H61:H62"/>
    <mergeCell ref="I61:I62"/>
    <mergeCell ref="J61:J62"/>
    <mergeCell ref="K61:K62"/>
    <mergeCell ref="L61:L62"/>
    <mergeCell ref="M61:M62"/>
    <mergeCell ref="N61:N62"/>
    <mergeCell ref="O61:O62"/>
    <mergeCell ref="P61:P62"/>
    <mergeCell ref="Q61:Q62"/>
    <mergeCell ref="R61:R62"/>
    <mergeCell ref="S61:S62"/>
    <mergeCell ref="T61:T62"/>
    <mergeCell ref="U61:U62"/>
    <mergeCell ref="AB61:AB62"/>
    <mergeCell ref="AC61:AC62"/>
    <mergeCell ref="V61:V62"/>
    <mergeCell ref="W61:W62"/>
    <mergeCell ref="X61:X62"/>
    <mergeCell ref="Y61:Y62"/>
    <mergeCell ref="AO61:AO62"/>
    <mergeCell ref="AH61:AH62"/>
    <mergeCell ref="AI61:AI62"/>
    <mergeCell ref="AJ61:AJ62"/>
    <mergeCell ref="AK61:AK62"/>
    <mergeCell ref="N63:N64"/>
    <mergeCell ref="AL61:AL62"/>
    <mergeCell ref="AM61:AM62"/>
    <mergeCell ref="AN61:AN62"/>
    <mergeCell ref="AD61:AD62"/>
    <mergeCell ref="AE61:AE62"/>
    <mergeCell ref="AF61:AF62"/>
    <mergeCell ref="AG61:AG62"/>
    <mergeCell ref="Z61:Z62"/>
    <mergeCell ref="AA61:AA62"/>
    <mergeCell ref="R63:R64"/>
    <mergeCell ref="S63:S64"/>
    <mergeCell ref="T63:T64"/>
    <mergeCell ref="U63:U64"/>
    <mergeCell ref="V63:V64"/>
    <mergeCell ref="W63:W64"/>
    <mergeCell ref="X63:X64"/>
    <mergeCell ref="Y63:Y64"/>
    <mergeCell ref="Z63:Z64"/>
    <mergeCell ref="J63:J64"/>
    <mergeCell ref="K63:K64"/>
    <mergeCell ref="L63:L64"/>
    <mergeCell ref="M63:M64"/>
    <mergeCell ref="Q63:Q64"/>
    <mergeCell ref="F63:F64"/>
    <mergeCell ref="G63:G64"/>
    <mergeCell ref="H63:H64"/>
    <mergeCell ref="I63:I64"/>
    <mergeCell ref="O63:O64"/>
    <mergeCell ref="P63:P64"/>
    <mergeCell ref="AA63:AA64"/>
    <mergeCell ref="AB63:AB64"/>
    <mergeCell ref="AC63:AC64"/>
    <mergeCell ref="AD63:AD64"/>
    <mergeCell ref="AE63:AE64"/>
    <mergeCell ref="AF63:AF64"/>
    <mergeCell ref="AG63:AG64"/>
    <mergeCell ref="AH63:AH64"/>
    <mergeCell ref="AM63:AM64"/>
    <mergeCell ref="AN63:AN64"/>
    <mergeCell ref="AO63:AO64"/>
    <mergeCell ref="AI63:AI64"/>
    <mergeCell ref="AJ63:AJ64"/>
    <mergeCell ref="AK63:AK64"/>
    <mergeCell ref="AL63:AL64"/>
    <mergeCell ref="F65:F66"/>
    <mergeCell ref="G65:G66"/>
    <mergeCell ref="D65:E66"/>
    <mergeCell ref="H65:H66"/>
    <mergeCell ref="I65:I66"/>
    <mergeCell ref="J65:J66"/>
    <mergeCell ref="K65:K66"/>
    <mergeCell ref="L65:L66"/>
    <mergeCell ref="M65:M66"/>
    <mergeCell ref="N65:N66"/>
    <mergeCell ref="O65:O66"/>
    <mergeCell ref="P65:P66"/>
    <mergeCell ref="Q65:Q66"/>
    <mergeCell ref="R65:R66"/>
    <mergeCell ref="S65:S66"/>
    <mergeCell ref="T65:T66"/>
    <mergeCell ref="U65:U66"/>
    <mergeCell ref="V65:V66"/>
    <mergeCell ref="W65:W66"/>
    <mergeCell ref="X65:X66"/>
    <mergeCell ref="Y65:Y66"/>
    <mergeCell ref="Z65:Z66"/>
    <mergeCell ref="AA65:AA66"/>
    <mergeCell ref="AB65:AB66"/>
    <mergeCell ref="AC65:AC66"/>
    <mergeCell ref="AD65:AD66"/>
    <mergeCell ref="AE65:AE66"/>
    <mergeCell ref="AF65:AF66"/>
    <mergeCell ref="AG65:AG66"/>
    <mergeCell ref="AH65:AH66"/>
    <mergeCell ref="AI65:AI66"/>
    <mergeCell ref="AJ65:AJ66"/>
    <mergeCell ref="AO65:AO66"/>
    <mergeCell ref="AK65:AK66"/>
    <mergeCell ref="AL65:AL66"/>
    <mergeCell ref="AM65:AM66"/>
    <mergeCell ref="AN65:AN66"/>
    <mergeCell ref="J67:J68"/>
    <mergeCell ref="K67:K68"/>
    <mergeCell ref="L67:L68"/>
    <mergeCell ref="M67:M68"/>
    <mergeCell ref="F67:F68"/>
    <mergeCell ref="G67:G68"/>
    <mergeCell ref="H67:H68"/>
    <mergeCell ref="I67:I68"/>
    <mergeCell ref="N67:N68"/>
    <mergeCell ref="O67:O68"/>
    <mergeCell ref="P67:P68"/>
    <mergeCell ref="Q67:Q68"/>
    <mergeCell ref="R67:R68"/>
    <mergeCell ref="S67:S68"/>
    <mergeCell ref="T67:T68"/>
    <mergeCell ref="U67:U68"/>
    <mergeCell ref="AB67:AB68"/>
    <mergeCell ref="AC67:AC68"/>
    <mergeCell ref="V67:V68"/>
    <mergeCell ref="W67:W68"/>
    <mergeCell ref="X67:X68"/>
    <mergeCell ref="Y67:Y68"/>
    <mergeCell ref="AO67:AO68"/>
    <mergeCell ref="AH67:AH68"/>
    <mergeCell ref="AI67:AI68"/>
    <mergeCell ref="AJ67:AJ68"/>
    <mergeCell ref="AK67:AK68"/>
    <mergeCell ref="N69:N70"/>
    <mergeCell ref="AL67:AL68"/>
    <mergeCell ref="AM67:AM68"/>
    <mergeCell ref="AN67:AN68"/>
    <mergeCell ref="AD67:AD68"/>
    <mergeCell ref="AE67:AE68"/>
    <mergeCell ref="AF67:AF68"/>
    <mergeCell ref="AG67:AG68"/>
    <mergeCell ref="Z67:Z68"/>
    <mergeCell ref="AA67:AA68"/>
    <mergeCell ref="R69:R70"/>
    <mergeCell ref="S69:S70"/>
    <mergeCell ref="T69:T70"/>
    <mergeCell ref="U69:U70"/>
    <mergeCell ref="V69:V70"/>
    <mergeCell ref="W69:W70"/>
    <mergeCell ref="X69:X70"/>
    <mergeCell ref="Y69:Y70"/>
    <mergeCell ref="Z69:Z70"/>
    <mergeCell ref="J69:J70"/>
    <mergeCell ref="K69:K70"/>
    <mergeCell ref="L69:L70"/>
    <mergeCell ref="M69:M70"/>
    <mergeCell ref="Q69:Q70"/>
    <mergeCell ref="F69:F70"/>
    <mergeCell ref="G69:G70"/>
    <mergeCell ref="H69:H70"/>
    <mergeCell ref="I69:I70"/>
    <mergeCell ref="O69:O70"/>
    <mergeCell ref="P69:P70"/>
    <mergeCell ref="AA69:AA70"/>
    <mergeCell ref="AB69:AB70"/>
    <mergeCell ref="AC69:AC70"/>
    <mergeCell ref="AD69:AD70"/>
    <mergeCell ref="AE69:AE70"/>
    <mergeCell ref="AF69:AF70"/>
    <mergeCell ref="AG69:AG70"/>
    <mergeCell ref="AH69:AH70"/>
    <mergeCell ref="AM69:AM70"/>
    <mergeCell ref="F71:F72"/>
    <mergeCell ref="G71:G72"/>
    <mergeCell ref="H71:H72"/>
    <mergeCell ref="I71:I72"/>
    <mergeCell ref="J71:J72"/>
    <mergeCell ref="K71:K72"/>
    <mergeCell ref="L71:L72"/>
    <mergeCell ref="M71:M72"/>
    <mergeCell ref="N71:N72"/>
    <mergeCell ref="AE71:AE72"/>
    <mergeCell ref="AO71:AO72"/>
    <mergeCell ref="AH71:AH72"/>
    <mergeCell ref="AI71:AI72"/>
    <mergeCell ref="AJ71:AJ72"/>
    <mergeCell ref="AK71:AK72"/>
    <mergeCell ref="AF71:AF72"/>
    <mergeCell ref="AG71:AG72"/>
    <mergeCell ref="AN69:AN70"/>
    <mergeCell ref="AO69:AO70"/>
    <mergeCell ref="AI69:AI70"/>
    <mergeCell ref="AJ69:AJ70"/>
    <mergeCell ref="AK69:AK70"/>
    <mergeCell ref="AL69:AL70"/>
    <mergeCell ref="AL71:AL72"/>
    <mergeCell ref="AM71:AM72"/>
    <mergeCell ref="AN71:AN72"/>
    <mergeCell ref="K73:K74"/>
    <mergeCell ref="L73:L74"/>
    <mergeCell ref="M73:M74"/>
    <mergeCell ref="Q73:Q74"/>
    <mergeCell ref="R73:R74"/>
    <mergeCell ref="S73:S74"/>
    <mergeCell ref="T73:T74"/>
    <mergeCell ref="U73:U74"/>
    <mergeCell ref="AD71:AD72"/>
    <mergeCell ref="O71:O72"/>
    <mergeCell ref="P71:P72"/>
    <mergeCell ref="Q71:Q72"/>
    <mergeCell ref="R71:R72"/>
    <mergeCell ref="S71:S72"/>
    <mergeCell ref="T71:T72"/>
    <mergeCell ref="U71:U72"/>
    <mergeCell ref="AB71:AB72"/>
    <mergeCell ref="AC71:AC72"/>
    <mergeCell ref="W71:W72"/>
    <mergeCell ref="X71:X72"/>
    <mergeCell ref="Y71:Y72"/>
    <mergeCell ref="Z71:Z72"/>
    <mergeCell ref="AA71:AA72"/>
    <mergeCell ref="AO73:AO74"/>
    <mergeCell ref="AI73:AI74"/>
    <mergeCell ref="AJ73:AJ74"/>
    <mergeCell ref="AK73:AK74"/>
    <mergeCell ref="AL73:AL74"/>
    <mergeCell ref="AE73:AE74"/>
    <mergeCell ref="V71:V72"/>
    <mergeCell ref="F73:F74"/>
    <mergeCell ref="G73:G74"/>
    <mergeCell ref="H73:H74"/>
    <mergeCell ref="I73:I74"/>
    <mergeCell ref="O73:O74"/>
    <mergeCell ref="P73:P74"/>
    <mergeCell ref="N73:N74"/>
    <mergeCell ref="V73:V74"/>
    <mergeCell ref="W73:W74"/>
    <mergeCell ref="X73:X74"/>
    <mergeCell ref="Y73:Y74"/>
    <mergeCell ref="Z73:Z74"/>
    <mergeCell ref="AA73:AA74"/>
    <mergeCell ref="AB73:AB74"/>
    <mergeCell ref="AC73:AC74"/>
    <mergeCell ref="AD73:AD74"/>
    <mergeCell ref="J73:J74"/>
    <mergeCell ref="X75:X76"/>
    <mergeCell ref="Y75:Y76"/>
    <mergeCell ref="Z75:Z76"/>
    <mergeCell ref="AA75:AA76"/>
    <mergeCell ref="AF73:AF74"/>
    <mergeCell ref="AG73:AG74"/>
    <mergeCell ref="AH73:AH74"/>
    <mergeCell ref="AM73:AM74"/>
    <mergeCell ref="AN73:AN74"/>
    <mergeCell ref="AL75:AL76"/>
    <mergeCell ref="AM75:AM76"/>
    <mergeCell ref="AN75:AN76"/>
    <mergeCell ref="AF75:AF76"/>
    <mergeCell ref="AG75:AG76"/>
    <mergeCell ref="AH75:AH76"/>
    <mergeCell ref="AI75:AI76"/>
    <mergeCell ref="AB75:AB76"/>
    <mergeCell ref="AC75:AC76"/>
    <mergeCell ref="V75:V76"/>
    <mergeCell ref="W75:W76"/>
    <mergeCell ref="AD75:AD76"/>
    <mergeCell ref="AO75:AO76"/>
    <mergeCell ref="AJ75:AJ76"/>
    <mergeCell ref="AK75:AK76"/>
    <mergeCell ref="D75:E76"/>
    <mergeCell ref="H75:H76"/>
    <mergeCell ref="I75:I76"/>
    <mergeCell ref="J75:J76"/>
    <mergeCell ref="K75:K76"/>
    <mergeCell ref="L75:L76"/>
    <mergeCell ref="M75:M76"/>
    <mergeCell ref="N75:N76"/>
    <mergeCell ref="O75:O76"/>
    <mergeCell ref="F75:F76"/>
    <mergeCell ref="G75:G76"/>
    <mergeCell ref="P75:P76"/>
    <mergeCell ref="Q75:Q76"/>
    <mergeCell ref="R75:R76"/>
    <mergeCell ref="S75:S76"/>
    <mergeCell ref="T75:T76"/>
    <mergeCell ref="U75:U76"/>
    <mergeCell ref="AE75:AE76"/>
    <mergeCell ref="F77:F78"/>
    <mergeCell ref="G77:G78"/>
    <mergeCell ref="H77:H78"/>
    <mergeCell ref="I77:I78"/>
    <mergeCell ref="M77:M78"/>
    <mergeCell ref="N77:N78"/>
    <mergeCell ref="O77:O78"/>
    <mergeCell ref="P77:P78"/>
    <mergeCell ref="Q77:Q78"/>
    <mergeCell ref="J77:J78"/>
    <mergeCell ref="K77:K78"/>
    <mergeCell ref="L77:L78"/>
    <mergeCell ref="R77:R78"/>
    <mergeCell ref="S77:S78"/>
    <mergeCell ref="T77:T78"/>
    <mergeCell ref="U77:U78"/>
    <mergeCell ref="AF77:AF78"/>
    <mergeCell ref="AG77:AG78"/>
    <mergeCell ref="AH77:AH78"/>
    <mergeCell ref="AI77:AI78"/>
    <mergeCell ref="AJ77:AJ78"/>
    <mergeCell ref="V77:V78"/>
    <mergeCell ref="W77:W78"/>
    <mergeCell ref="X77:X78"/>
    <mergeCell ref="Y77:Y78"/>
    <mergeCell ref="Z77:Z78"/>
    <mergeCell ref="AA77:AA78"/>
    <mergeCell ref="AB77:AB78"/>
    <mergeCell ref="AC77:AC78"/>
    <mergeCell ref="AD77:AD78"/>
    <mergeCell ref="AE77:AE78"/>
    <mergeCell ref="AO77:AO78"/>
    <mergeCell ref="AK77:AK78"/>
    <mergeCell ref="AL77:AL78"/>
    <mergeCell ref="AM77:AM78"/>
    <mergeCell ref="AN77:AN78"/>
    <mergeCell ref="J79:J80"/>
    <mergeCell ref="K79:K80"/>
    <mergeCell ref="L79:L80"/>
    <mergeCell ref="M79:M80"/>
    <mergeCell ref="S79:S80"/>
    <mergeCell ref="T79:T80"/>
    <mergeCell ref="U79:U80"/>
    <mergeCell ref="V79:V80"/>
    <mergeCell ref="W79:W80"/>
    <mergeCell ref="X79:X80"/>
    <mergeCell ref="Y79:Y80"/>
    <mergeCell ref="Z79:Z80"/>
    <mergeCell ref="AA79:AA80"/>
    <mergeCell ref="AB79:AB80"/>
    <mergeCell ref="AC79:AC80"/>
    <mergeCell ref="AD79:AD80"/>
    <mergeCell ref="AE79:AE80"/>
    <mergeCell ref="AF79:AF80"/>
    <mergeCell ref="AG79:AG80"/>
    <mergeCell ref="F79:F80"/>
    <mergeCell ref="G79:G80"/>
    <mergeCell ref="H79:H80"/>
    <mergeCell ref="I79:I80"/>
    <mergeCell ref="N79:N80"/>
    <mergeCell ref="O79:O80"/>
    <mergeCell ref="P79:P80"/>
    <mergeCell ref="Q79:Q80"/>
    <mergeCell ref="R79:R80"/>
    <mergeCell ref="AH79:AH80"/>
    <mergeCell ref="AI79:AI80"/>
    <mergeCell ref="AJ79:AJ80"/>
    <mergeCell ref="AK79:AK80"/>
    <mergeCell ref="AL79:AL80"/>
    <mergeCell ref="AM79:AM80"/>
    <mergeCell ref="AN79:AN80"/>
    <mergeCell ref="AO79:AO80"/>
    <mergeCell ref="F81:F82"/>
    <mergeCell ref="G81:G82"/>
    <mergeCell ref="H81:H82"/>
    <mergeCell ref="I81:I82"/>
    <mergeCell ref="J81:J82"/>
    <mergeCell ref="K81:K82"/>
    <mergeCell ref="L81:L82"/>
    <mergeCell ref="M81:M82"/>
    <mergeCell ref="N81:N82"/>
    <mergeCell ref="O81:O82"/>
    <mergeCell ref="P81:P82"/>
    <mergeCell ref="Q81:Q82"/>
    <mergeCell ref="R81:R82"/>
    <mergeCell ref="S81:S82"/>
    <mergeCell ref="T81:T82"/>
    <mergeCell ref="U81:U82"/>
    <mergeCell ref="V81:V82"/>
    <mergeCell ref="W81:W82"/>
    <mergeCell ref="X81:X82"/>
    <mergeCell ref="Y81:Y82"/>
    <mergeCell ref="Z81:Z82"/>
    <mergeCell ref="AA81:AA82"/>
    <mergeCell ref="AB81:AB82"/>
    <mergeCell ref="AC81:AC82"/>
    <mergeCell ref="AD81:AD82"/>
    <mergeCell ref="AE81:AE82"/>
    <mergeCell ref="AF81:AF82"/>
    <mergeCell ref="AG81:AG82"/>
    <mergeCell ref="AH81:AH82"/>
    <mergeCell ref="AI81:AI82"/>
    <mergeCell ref="AJ81:AJ82"/>
    <mergeCell ref="AK81:AK82"/>
    <mergeCell ref="AL81:AL82"/>
    <mergeCell ref="AM81:AM82"/>
    <mergeCell ref="AN81:AN82"/>
    <mergeCell ref="AO81:AO82"/>
    <mergeCell ref="F83:F84"/>
    <mergeCell ref="G83:G84"/>
    <mergeCell ref="H83:H84"/>
    <mergeCell ref="I83:I84"/>
    <mergeCell ref="J83:J84"/>
    <mergeCell ref="K83:K84"/>
    <mergeCell ref="L83:L84"/>
    <mergeCell ref="M83:M84"/>
    <mergeCell ref="N83:N84"/>
    <mergeCell ref="O83:O84"/>
    <mergeCell ref="P83:P84"/>
    <mergeCell ref="Q83:Q84"/>
    <mergeCell ref="R83:R84"/>
    <mergeCell ref="S83:S84"/>
    <mergeCell ref="T83:T84"/>
    <mergeCell ref="U83:U84"/>
    <mergeCell ref="V83:V84"/>
    <mergeCell ref="W83:W84"/>
    <mergeCell ref="X83:X84"/>
    <mergeCell ref="Y83:Y84"/>
    <mergeCell ref="Z83:Z84"/>
    <mergeCell ref="AA83:AA84"/>
    <mergeCell ref="AK83:AK84"/>
    <mergeCell ref="AL83:AL84"/>
    <mergeCell ref="AM83:AM84"/>
    <mergeCell ref="AN83:AN84"/>
    <mergeCell ref="AO83:AO84"/>
    <mergeCell ref="AB83:AB84"/>
    <mergeCell ref="AC83:AC84"/>
    <mergeCell ref="AD83:AD84"/>
    <mergeCell ref="AE83:AE84"/>
    <mergeCell ref="AF83:AF84"/>
    <mergeCell ref="AG83:AG84"/>
    <mergeCell ref="AH83:AH84"/>
    <mergeCell ref="AI83:AI84"/>
    <mergeCell ref="AJ83:AJ84"/>
  </mergeCells>
  <phoneticPr fontId="38"/>
  <pageMargins left="0.98425196850393704" right="0.59055118110236227" top="0.98425196850393704" bottom="0.98425196850393704" header="0.51181102362204722" footer="0.51181102362204722"/>
  <pageSetup paperSize="9" scale="97" fitToHeight="2" orientation="landscape" blackAndWhite="1" r:id="rId1"/>
  <headerFooter alignWithMargins="0"/>
  <rowBreaks count="2" manualBreakCount="2">
    <brk id="29" min="1" max="50" man="1"/>
    <brk id="56" min="1" max="4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D55"/>
  <sheetViews>
    <sheetView view="pageBreakPreview" zoomScaleNormal="100" zoomScaleSheetLayoutView="145" workbookViewId="0">
      <selection activeCell="J13" sqref="J13:AE14"/>
    </sheetView>
  </sheetViews>
  <sheetFormatPr defaultColWidth="1.625" defaultRowHeight="9.9499999999999993" customHeight="1"/>
  <cols>
    <col min="1" max="16384" width="1.625" style="1086"/>
  </cols>
  <sheetData>
    <row r="1" spans="1:82" ht="9.9499999999999993" customHeight="1">
      <c r="D1" s="1087"/>
      <c r="E1" s="1087"/>
      <c r="F1" s="1087"/>
      <c r="G1" s="1087"/>
      <c r="H1" s="1087"/>
      <c r="I1" s="1087"/>
      <c r="J1" s="1087"/>
      <c r="K1" s="1087"/>
      <c r="L1" s="1087"/>
      <c r="M1" s="1087"/>
      <c r="N1" s="1087"/>
      <c r="O1" s="1087"/>
      <c r="P1" s="1087"/>
      <c r="Q1" s="1087"/>
      <c r="R1" s="1087"/>
      <c r="S1" s="1087"/>
      <c r="T1" s="1087"/>
      <c r="U1" s="1087"/>
      <c r="V1" s="1087"/>
      <c r="W1" s="1087"/>
      <c r="X1" s="1087"/>
      <c r="Y1" s="1087"/>
      <c r="Z1" s="1087"/>
      <c r="AA1" s="1087"/>
      <c r="AB1" s="1087"/>
      <c r="AC1" s="1087"/>
      <c r="AD1" s="1087"/>
      <c r="AE1" s="1087"/>
      <c r="AF1" s="1087"/>
      <c r="AG1" s="1087"/>
      <c r="AH1" s="1087"/>
      <c r="AI1" s="1087"/>
      <c r="AJ1" s="1087"/>
      <c r="AK1" s="1087"/>
      <c r="AL1" s="1087"/>
      <c r="AM1" s="1087"/>
      <c r="AN1" s="1087"/>
      <c r="AO1" s="1087"/>
      <c r="AP1" s="1087"/>
      <c r="AQ1" s="1087"/>
      <c r="AR1" s="1087"/>
      <c r="AS1" s="1087"/>
      <c r="AT1" s="1087"/>
      <c r="AU1" s="1087"/>
      <c r="AV1" s="1087"/>
      <c r="AW1" s="1087"/>
      <c r="AX1" s="1087"/>
      <c r="AY1" s="1087"/>
      <c r="AZ1" s="1087"/>
      <c r="BA1" s="1087"/>
      <c r="BB1" s="1087"/>
      <c r="BC1" s="1087"/>
      <c r="BD1" s="1087"/>
      <c r="BE1" s="1087"/>
      <c r="BF1" s="1087"/>
      <c r="BG1" s="1087"/>
      <c r="BH1" s="1087"/>
      <c r="BI1" s="1087"/>
      <c r="BJ1" s="1087"/>
      <c r="BK1" s="1087"/>
      <c r="BL1" s="1656" t="s">
        <v>1216</v>
      </c>
      <c r="BM1" s="1656"/>
      <c r="BN1" s="1656"/>
      <c r="BO1" s="1656"/>
      <c r="BP1" s="1656"/>
      <c r="BQ1" s="1656" t="s">
        <v>356</v>
      </c>
      <c r="BR1" s="1656"/>
      <c r="BS1" s="1656"/>
      <c r="BT1" s="1656"/>
      <c r="BU1" s="1656" t="s">
        <v>1217</v>
      </c>
      <c r="BV1" s="1656"/>
      <c r="BW1" s="1656"/>
      <c r="BX1" s="1656"/>
      <c r="BY1" s="1656" t="s">
        <v>436</v>
      </c>
      <c r="BZ1" s="1656"/>
      <c r="CA1" s="1087"/>
      <c r="CB1" s="1087"/>
      <c r="CC1" s="1087"/>
      <c r="CD1" s="1087"/>
    </row>
    <row r="2" spans="1:82" ht="9.9499999999999993" customHeight="1">
      <c r="D2" s="1087"/>
      <c r="E2" s="1087"/>
      <c r="F2" s="1087"/>
      <c r="G2" s="1087"/>
      <c r="H2" s="1087"/>
      <c r="I2" s="1087"/>
      <c r="J2" s="1087"/>
      <c r="K2" s="1087"/>
      <c r="L2" s="1087"/>
      <c r="M2" s="1087"/>
      <c r="N2" s="1087"/>
      <c r="O2" s="1087"/>
      <c r="P2" s="1087"/>
      <c r="Q2" s="1087"/>
      <c r="R2" s="1087"/>
      <c r="S2" s="1087"/>
      <c r="T2" s="1087"/>
      <c r="U2" s="1087"/>
      <c r="V2" s="1087"/>
      <c r="W2" s="1087"/>
      <c r="X2" s="1087"/>
      <c r="Y2" s="1087"/>
      <c r="Z2" s="1087"/>
      <c r="AA2" s="1087"/>
      <c r="AB2" s="1087"/>
      <c r="AC2" s="1087"/>
      <c r="AD2" s="1087"/>
      <c r="AE2" s="1087"/>
      <c r="AF2" s="1087"/>
      <c r="AG2" s="1087"/>
      <c r="AH2" s="1087"/>
      <c r="AI2" s="1087"/>
      <c r="AJ2" s="1087"/>
      <c r="AK2" s="1087"/>
      <c r="AL2" s="1087"/>
      <c r="AM2" s="1087"/>
      <c r="AN2" s="1087"/>
      <c r="AO2" s="1087"/>
      <c r="AP2" s="1087"/>
      <c r="AQ2" s="1087"/>
      <c r="AR2" s="1087"/>
      <c r="AS2" s="1087"/>
      <c r="AT2" s="1087"/>
      <c r="AU2" s="1087"/>
      <c r="AV2" s="1087"/>
      <c r="AW2" s="1087"/>
      <c r="AX2" s="1087"/>
      <c r="AY2" s="1087"/>
      <c r="AZ2" s="1087"/>
      <c r="BA2" s="1087"/>
      <c r="BB2" s="1087"/>
      <c r="BC2" s="1087"/>
      <c r="BD2" s="1087"/>
      <c r="BE2" s="1087"/>
      <c r="BF2" s="1087"/>
      <c r="BG2" s="1087"/>
      <c r="BH2" s="1087"/>
      <c r="BI2" s="1087"/>
      <c r="BJ2" s="1087"/>
      <c r="BK2" s="1087"/>
      <c r="BL2" s="1633"/>
      <c r="BM2" s="1633"/>
      <c r="BN2" s="1633"/>
      <c r="BO2" s="1633"/>
      <c r="BP2" s="1633"/>
      <c r="BQ2" s="1633"/>
      <c r="BR2" s="1633"/>
      <c r="BS2" s="1633"/>
      <c r="BT2" s="1633"/>
      <c r="BU2" s="1633"/>
      <c r="BV2" s="1633"/>
      <c r="BW2" s="1633"/>
      <c r="BX2" s="1633"/>
      <c r="BY2" s="1633"/>
      <c r="BZ2" s="1633"/>
      <c r="CA2" s="1087"/>
      <c r="CB2" s="1087"/>
      <c r="CC2" s="1087"/>
      <c r="CD2" s="1087"/>
    </row>
    <row r="3" spans="1:82" ht="9.9499999999999993" customHeight="1">
      <c r="A3" s="1089"/>
      <c r="B3" s="1089"/>
      <c r="C3" s="1089"/>
      <c r="D3" s="1089"/>
      <c r="E3" s="1089"/>
      <c r="F3" s="1089"/>
      <c r="G3" s="1089"/>
      <c r="H3" s="1089"/>
      <c r="I3" s="1089"/>
      <c r="J3" s="1089"/>
      <c r="K3" s="1089"/>
      <c r="L3" s="1089"/>
      <c r="M3" s="1089"/>
      <c r="N3" s="1089"/>
      <c r="O3" s="1089"/>
      <c r="P3" s="1089"/>
      <c r="Q3" s="1089"/>
      <c r="R3" s="1089"/>
      <c r="S3" s="1089"/>
      <c r="T3" s="1089"/>
      <c r="U3" s="1089"/>
      <c r="V3" s="1089"/>
      <c r="W3" s="1089"/>
      <c r="X3" s="1089"/>
      <c r="Y3" s="1089"/>
      <c r="Z3" s="1089"/>
      <c r="AA3" s="1090"/>
      <c r="AB3" s="1663" t="s">
        <v>1218</v>
      </c>
      <c r="AC3" s="1663"/>
      <c r="AD3" s="1663"/>
      <c r="AE3" s="1663"/>
      <c r="AF3" s="1663"/>
      <c r="AG3" s="1663"/>
      <c r="AH3" s="1663"/>
      <c r="AI3" s="1663"/>
      <c r="AJ3" s="1663"/>
      <c r="AK3" s="1663"/>
      <c r="AL3" s="1663"/>
      <c r="AM3" s="1663"/>
      <c r="AN3" s="1663"/>
      <c r="AO3" s="1663"/>
      <c r="AP3" s="1663"/>
      <c r="AQ3" s="1663"/>
      <c r="AR3" s="1663"/>
      <c r="AS3" s="1663"/>
      <c r="AT3" s="1663"/>
      <c r="AU3" s="1663"/>
      <c r="AV3" s="1663"/>
      <c r="AW3" s="1663"/>
      <c r="AX3" s="1663"/>
      <c r="AY3" s="1663"/>
      <c r="AZ3" s="1663"/>
      <c r="BA3" s="1663"/>
      <c r="BB3" s="1663"/>
      <c r="BC3" s="1664"/>
      <c r="BD3" s="1089"/>
      <c r="BE3" s="1089"/>
      <c r="BF3" s="1089"/>
      <c r="BG3" s="1089"/>
      <c r="BH3" s="1089"/>
      <c r="BI3" s="1089"/>
      <c r="BJ3" s="1089"/>
      <c r="BK3" s="1089"/>
      <c r="BL3" s="1089"/>
      <c r="BM3" s="1089"/>
      <c r="BN3" s="1089"/>
      <c r="BO3" s="1089"/>
      <c r="BP3" s="1089"/>
      <c r="BQ3" s="1089"/>
      <c r="BR3" s="1089"/>
      <c r="BS3" s="1089"/>
      <c r="BT3" s="1089"/>
      <c r="BU3" s="1089"/>
      <c r="BV3" s="1089"/>
      <c r="BW3" s="1089"/>
      <c r="BX3" s="1089"/>
      <c r="BY3" s="1089"/>
      <c r="BZ3" s="1089"/>
      <c r="CA3" s="1089"/>
      <c r="CB3" s="1089"/>
      <c r="CC3" s="1089"/>
      <c r="CD3" s="1089"/>
    </row>
    <row r="4" spans="1:82" ht="9.9499999999999993" customHeight="1">
      <c r="A4" s="1089"/>
      <c r="B4" s="1089"/>
      <c r="C4" s="1656" t="s">
        <v>1275</v>
      </c>
      <c r="D4" s="1656"/>
      <c r="E4" s="1656"/>
      <c r="F4" s="1656"/>
      <c r="G4" s="1656"/>
      <c r="H4" s="1656"/>
      <c r="I4" s="1656"/>
      <c r="J4" s="1656"/>
      <c r="K4" s="1656"/>
      <c r="L4" s="1656"/>
      <c r="M4" s="1656"/>
      <c r="N4" s="1656"/>
      <c r="O4" s="1656"/>
      <c r="P4" s="1656"/>
      <c r="Q4" s="1656"/>
      <c r="R4" s="1656"/>
      <c r="S4" s="1656"/>
      <c r="T4" s="1656"/>
      <c r="U4" s="1656"/>
      <c r="V4" s="1656"/>
      <c r="W4" s="1089"/>
      <c r="X4" s="1089"/>
      <c r="Y4" s="1089"/>
      <c r="Z4" s="1089"/>
      <c r="AA4" s="1091"/>
      <c r="AB4" s="1663"/>
      <c r="AC4" s="1663"/>
      <c r="AD4" s="1663"/>
      <c r="AE4" s="1663"/>
      <c r="AF4" s="1663"/>
      <c r="AG4" s="1663"/>
      <c r="AH4" s="1663"/>
      <c r="AI4" s="1663"/>
      <c r="AJ4" s="1663"/>
      <c r="AK4" s="1663"/>
      <c r="AL4" s="1663"/>
      <c r="AM4" s="1663"/>
      <c r="AN4" s="1663"/>
      <c r="AO4" s="1663"/>
      <c r="AP4" s="1663"/>
      <c r="AQ4" s="1663"/>
      <c r="AR4" s="1663"/>
      <c r="AS4" s="1663"/>
      <c r="AT4" s="1663"/>
      <c r="AU4" s="1663"/>
      <c r="AV4" s="1663"/>
      <c r="AW4" s="1663"/>
      <c r="AX4" s="1663"/>
      <c r="AY4" s="1663"/>
      <c r="AZ4" s="1663"/>
      <c r="BA4" s="1663"/>
      <c r="BB4" s="1663"/>
      <c r="BC4" s="1664"/>
      <c r="BD4" s="1089"/>
      <c r="BE4" s="1089"/>
      <c r="BF4" s="1089"/>
      <c r="BG4" s="1089"/>
      <c r="BH4" s="1089"/>
      <c r="BI4" s="1089"/>
      <c r="BJ4" s="1089"/>
      <c r="BK4" s="1089"/>
      <c r="BL4" s="1089"/>
      <c r="BM4" s="1089"/>
      <c r="BN4" s="1089"/>
      <c r="BO4" s="1089"/>
      <c r="BP4" s="1089"/>
      <c r="BQ4" s="1089"/>
      <c r="BR4" s="1089"/>
      <c r="BS4" s="1089"/>
      <c r="BT4" s="1089"/>
      <c r="BU4" s="1089"/>
      <c r="BV4" s="1089"/>
      <c r="BW4" s="1089"/>
      <c r="BX4" s="1089"/>
      <c r="BY4" s="1089"/>
      <c r="BZ4" s="1089"/>
      <c r="CA4" s="1089"/>
      <c r="CB4" s="1089"/>
      <c r="CC4" s="1089"/>
      <c r="CD4" s="1089"/>
    </row>
    <row r="5" spans="1:82" ht="9.9499999999999993" customHeight="1">
      <c r="A5" s="1089"/>
      <c r="B5" s="1089"/>
      <c r="C5" s="1656"/>
      <c r="D5" s="1656"/>
      <c r="E5" s="1656"/>
      <c r="F5" s="1656"/>
      <c r="G5" s="1656"/>
      <c r="H5" s="1656"/>
      <c r="I5" s="1656"/>
      <c r="J5" s="1656"/>
      <c r="K5" s="1656"/>
      <c r="L5" s="1656"/>
      <c r="M5" s="1656"/>
      <c r="N5" s="1656"/>
      <c r="O5" s="1656"/>
      <c r="P5" s="1656"/>
      <c r="Q5" s="1656"/>
      <c r="R5" s="1656"/>
      <c r="S5" s="1656"/>
      <c r="T5" s="1656"/>
      <c r="U5" s="1656"/>
      <c r="V5" s="1656"/>
      <c r="W5" s="1089"/>
      <c r="X5" s="1089"/>
      <c r="Y5" s="1089"/>
      <c r="Z5" s="1089"/>
      <c r="AA5" s="1091"/>
      <c r="AB5" s="1663"/>
      <c r="AC5" s="1663"/>
      <c r="AD5" s="1663"/>
      <c r="AE5" s="1663"/>
      <c r="AF5" s="1663"/>
      <c r="AG5" s="1663"/>
      <c r="AH5" s="1663"/>
      <c r="AI5" s="1663"/>
      <c r="AJ5" s="1663"/>
      <c r="AK5" s="1663"/>
      <c r="AL5" s="1663"/>
      <c r="AM5" s="1663"/>
      <c r="AN5" s="1663"/>
      <c r="AO5" s="1663"/>
      <c r="AP5" s="1663"/>
      <c r="AQ5" s="1663"/>
      <c r="AR5" s="1663"/>
      <c r="AS5" s="1663"/>
      <c r="AT5" s="1663"/>
      <c r="AU5" s="1663"/>
      <c r="AV5" s="1663"/>
      <c r="AW5" s="1663"/>
      <c r="AX5" s="1663"/>
      <c r="AY5" s="1663"/>
      <c r="AZ5" s="1663"/>
      <c r="BA5" s="1663"/>
      <c r="BB5" s="1663"/>
      <c r="BC5" s="1664"/>
      <c r="BD5" s="1089"/>
      <c r="BE5" s="1089"/>
      <c r="BF5" s="1089"/>
      <c r="BG5" s="1089"/>
      <c r="BH5" s="1089"/>
      <c r="BI5" s="1089"/>
      <c r="BJ5" s="1089"/>
      <c r="BK5" s="1089"/>
      <c r="BL5" s="1089"/>
      <c r="BM5" s="1089"/>
      <c r="BN5" s="1089"/>
      <c r="BO5" s="1089"/>
      <c r="BP5" s="1089"/>
      <c r="BQ5" s="1089"/>
      <c r="BR5" s="1089"/>
      <c r="BS5" s="1089"/>
      <c r="BT5" s="1089"/>
      <c r="BU5" s="1089"/>
      <c r="BV5" s="1089"/>
      <c r="BW5" s="1089"/>
      <c r="BX5" s="1089"/>
      <c r="BY5" s="1089"/>
      <c r="BZ5" s="1089"/>
      <c r="CA5" s="1089"/>
      <c r="CB5" s="1089"/>
      <c r="CC5" s="1089"/>
      <c r="CD5" s="1089"/>
    </row>
    <row r="6" spans="1:82" ht="9.9499999999999993" customHeight="1">
      <c r="G6" s="1656" t="s">
        <v>1276</v>
      </c>
      <c r="H6" s="1656"/>
      <c r="I6" s="1656"/>
      <c r="J6" s="1656"/>
      <c r="K6" s="1656"/>
      <c r="L6" s="1656"/>
      <c r="M6" s="1656"/>
      <c r="N6" s="1656"/>
      <c r="O6" s="1656"/>
      <c r="P6" s="1656"/>
      <c r="Q6" s="1656"/>
      <c r="R6" s="1656"/>
      <c r="S6" s="1656"/>
      <c r="T6" s="1656"/>
      <c r="U6" s="1656"/>
      <c r="V6" s="1656"/>
      <c r="W6" s="1656"/>
      <c r="X6" s="1656"/>
      <c r="Y6" s="1656" t="s">
        <v>1219</v>
      </c>
      <c r="Z6" s="1656"/>
      <c r="AA6" s="1087"/>
      <c r="AB6" s="1663"/>
      <c r="AC6" s="1663"/>
      <c r="AD6" s="1663"/>
      <c r="AE6" s="1663"/>
      <c r="AF6" s="1663"/>
      <c r="AG6" s="1663"/>
      <c r="AH6" s="1663"/>
      <c r="AI6" s="1663"/>
      <c r="AJ6" s="1663"/>
      <c r="AK6" s="1663"/>
      <c r="AL6" s="1663"/>
      <c r="AM6" s="1663"/>
      <c r="AN6" s="1663"/>
      <c r="AO6" s="1663"/>
      <c r="AP6" s="1663"/>
      <c r="AQ6" s="1663"/>
      <c r="AR6" s="1663"/>
      <c r="AS6" s="1663"/>
      <c r="AT6" s="1663"/>
      <c r="AU6" s="1663"/>
      <c r="AV6" s="1663"/>
      <c r="AW6" s="1663"/>
      <c r="AX6" s="1663"/>
      <c r="AY6" s="1663"/>
      <c r="AZ6" s="1663"/>
      <c r="BA6" s="1663"/>
      <c r="BB6" s="1663"/>
      <c r="BC6" s="1664"/>
      <c r="BD6" s="1087"/>
      <c r="BE6" s="1087"/>
      <c r="BF6" s="1087"/>
      <c r="BG6" s="1087"/>
      <c r="BH6" s="1087"/>
      <c r="BI6" s="1087"/>
      <c r="BJ6" s="1087"/>
      <c r="BK6" s="1087"/>
      <c r="BL6" s="1087"/>
      <c r="BM6" s="1087"/>
      <c r="BN6" s="1087"/>
      <c r="BO6" s="1087"/>
      <c r="BP6" s="1087"/>
      <c r="BQ6" s="1087"/>
      <c r="BR6" s="1087"/>
      <c r="BS6" s="1087"/>
      <c r="BT6" s="1087"/>
      <c r="BU6" s="1087"/>
      <c r="BV6" s="1087"/>
      <c r="BW6" s="1087"/>
      <c r="BX6" s="1087"/>
      <c r="BY6" s="1087"/>
      <c r="BZ6" s="1087"/>
      <c r="CA6" s="1087"/>
      <c r="CB6" s="1087"/>
      <c r="CC6" s="1087"/>
      <c r="CD6" s="1087"/>
    </row>
    <row r="7" spans="1:82" ht="9.9499999999999993" customHeight="1">
      <c r="G7" s="1656"/>
      <c r="H7" s="1656"/>
      <c r="I7" s="1656"/>
      <c r="J7" s="1656"/>
      <c r="K7" s="1656"/>
      <c r="L7" s="1656"/>
      <c r="M7" s="1656"/>
      <c r="N7" s="1656"/>
      <c r="O7" s="1656"/>
      <c r="P7" s="1656"/>
      <c r="Q7" s="1656"/>
      <c r="R7" s="1656"/>
      <c r="S7" s="1656"/>
      <c r="T7" s="1656"/>
      <c r="U7" s="1656"/>
      <c r="V7" s="1656"/>
      <c r="W7" s="1656"/>
      <c r="X7" s="1656"/>
      <c r="Y7" s="1656"/>
      <c r="Z7" s="1656"/>
      <c r="AA7" s="1087"/>
      <c r="AB7" s="1087"/>
      <c r="AC7" s="1087"/>
      <c r="AD7" s="1087"/>
      <c r="AE7" s="1087"/>
      <c r="AF7" s="1087"/>
      <c r="AG7" s="1087"/>
      <c r="AH7" s="1087"/>
      <c r="AI7" s="1087"/>
      <c r="AJ7" s="1087"/>
      <c r="AK7" s="1087"/>
      <c r="AL7" s="1087"/>
      <c r="AM7" s="1087"/>
      <c r="AN7" s="1087"/>
      <c r="AO7" s="1087"/>
      <c r="AP7" s="1087"/>
      <c r="AQ7" s="1087"/>
      <c r="AR7" s="1087"/>
      <c r="AS7" s="1087"/>
      <c r="AT7" s="1087"/>
      <c r="AU7" s="1087"/>
      <c r="AV7" s="1087"/>
      <c r="AW7" s="1087"/>
      <c r="AX7" s="1087"/>
      <c r="AY7" s="1087"/>
      <c r="AZ7" s="1087"/>
      <c r="BA7" s="1087"/>
      <c r="BB7" s="1087"/>
      <c r="BC7" s="1087"/>
      <c r="BD7" s="1656" t="s">
        <v>1220</v>
      </c>
      <c r="BE7" s="1656"/>
      <c r="BF7" s="1656"/>
      <c r="BG7" s="1656"/>
      <c r="BH7" s="1656"/>
      <c r="BI7" s="1656" t="s">
        <v>518</v>
      </c>
      <c r="BJ7" s="1656"/>
      <c r="BK7" s="1656"/>
      <c r="BL7" s="1665" t="s">
        <v>1277</v>
      </c>
      <c r="BM7" s="1665"/>
      <c r="BN7" s="1665"/>
      <c r="BO7" s="1665"/>
      <c r="BP7" s="1665"/>
      <c r="BQ7" s="1665"/>
      <c r="BR7" s="1665"/>
      <c r="BS7" s="1665"/>
      <c r="BT7" s="1665"/>
      <c r="BU7" s="1665"/>
      <c r="BV7" s="1665"/>
      <c r="BW7" s="1665"/>
      <c r="BX7" s="1665"/>
      <c r="BY7" s="1665"/>
      <c r="BZ7" s="1665"/>
      <c r="CA7" s="1665"/>
      <c r="CB7" s="1665"/>
      <c r="CC7" s="1087"/>
      <c r="CD7" s="1087"/>
    </row>
    <row r="8" spans="1:82" ht="9.9499999999999993" customHeight="1">
      <c r="AA8" s="1087"/>
      <c r="AB8" s="1087"/>
      <c r="AC8" s="1087"/>
      <c r="AD8" s="1087"/>
      <c r="AE8" s="1087"/>
      <c r="AF8" s="1087"/>
      <c r="AG8" s="1087"/>
      <c r="AH8" s="1087"/>
      <c r="AI8" s="1087"/>
      <c r="AJ8" s="1087"/>
      <c r="AK8" s="1087"/>
      <c r="AL8" s="1087"/>
      <c r="AM8" s="1087"/>
      <c r="AN8" s="1087"/>
      <c r="AO8" s="1087"/>
      <c r="AP8" s="1087"/>
      <c r="AQ8" s="1087"/>
      <c r="AR8" s="1087"/>
      <c r="AS8" s="1087"/>
      <c r="AT8" s="1087"/>
      <c r="AU8" s="1087"/>
      <c r="AV8" s="1087"/>
      <c r="AW8" s="1087"/>
      <c r="AX8" s="1087"/>
      <c r="AY8" s="1087"/>
      <c r="AZ8" s="1087"/>
      <c r="BA8" s="1087"/>
      <c r="BB8" s="1087"/>
      <c r="BC8" s="1087"/>
      <c r="BD8" s="1656"/>
      <c r="BE8" s="1656"/>
      <c r="BF8" s="1656"/>
      <c r="BG8" s="1656"/>
      <c r="BH8" s="1656"/>
      <c r="BI8" s="1656"/>
      <c r="BJ8" s="1656"/>
      <c r="BK8" s="1656"/>
      <c r="BL8" s="1665"/>
      <c r="BM8" s="1665"/>
      <c r="BN8" s="1665"/>
      <c r="BO8" s="1665"/>
      <c r="BP8" s="1665"/>
      <c r="BQ8" s="1665"/>
      <c r="BR8" s="1665"/>
      <c r="BS8" s="1665"/>
      <c r="BT8" s="1665"/>
      <c r="BU8" s="1665"/>
      <c r="BV8" s="1665"/>
      <c r="BW8" s="1665"/>
      <c r="BX8" s="1665"/>
      <c r="BY8" s="1665"/>
      <c r="BZ8" s="1665"/>
      <c r="CA8" s="1665"/>
      <c r="CB8" s="1665"/>
      <c r="CC8" s="1092"/>
      <c r="CD8" s="1087"/>
    </row>
    <row r="9" spans="1:82" ht="9.9499999999999993" customHeight="1">
      <c r="AA9" s="1087"/>
      <c r="AB9" s="1087"/>
      <c r="AC9" s="1087"/>
      <c r="AD9" s="1087"/>
      <c r="AE9" s="1087"/>
      <c r="AF9" s="1087"/>
      <c r="AG9" s="1087"/>
      <c r="AH9" s="1087"/>
      <c r="AI9" s="1087"/>
      <c r="AJ9" s="1087"/>
      <c r="AK9" s="1087"/>
      <c r="AL9" s="1087"/>
      <c r="AM9" s="1087"/>
      <c r="AN9" s="1087"/>
      <c r="AO9" s="1087"/>
      <c r="AP9" s="1087"/>
      <c r="AQ9" s="1087"/>
      <c r="AR9" s="1087"/>
      <c r="AS9" s="1087"/>
      <c r="AT9" s="1087"/>
      <c r="AU9" s="1087"/>
      <c r="AV9" s="1087"/>
      <c r="AW9" s="1087"/>
      <c r="AX9" s="1087"/>
      <c r="AY9" s="1087"/>
      <c r="AZ9" s="1087"/>
      <c r="BA9" s="1087"/>
      <c r="BB9" s="1087"/>
      <c r="BC9" s="1087"/>
      <c r="BD9" s="1656"/>
      <c r="BE9" s="1656"/>
      <c r="BF9" s="1656"/>
      <c r="BG9" s="1656"/>
      <c r="BH9" s="1656"/>
      <c r="BI9" s="1656"/>
      <c r="BJ9" s="1656"/>
      <c r="BK9" s="1656"/>
      <c r="BL9" s="1659" t="s">
        <v>1278</v>
      </c>
      <c r="BM9" s="1659"/>
      <c r="BN9" s="1659"/>
      <c r="BO9" s="1659"/>
      <c r="BP9" s="1659"/>
      <c r="BQ9" s="1659"/>
      <c r="BR9" s="1659"/>
      <c r="BS9" s="1659"/>
      <c r="BT9" s="1659"/>
      <c r="BU9" s="1659"/>
      <c r="BV9" s="1659"/>
      <c r="BW9" s="1659"/>
      <c r="BX9" s="1659"/>
      <c r="BY9" s="1659"/>
      <c r="BZ9" s="1659"/>
      <c r="CA9" s="1659"/>
      <c r="CB9" s="1659"/>
      <c r="CC9" s="1087"/>
      <c r="CD9" s="1087"/>
    </row>
    <row r="10" spans="1:82" ht="9.9499999999999993" customHeight="1">
      <c r="D10" s="1087"/>
      <c r="E10" s="1087"/>
      <c r="F10" s="1087"/>
      <c r="G10" s="1087"/>
      <c r="H10" s="1087"/>
      <c r="I10" s="1087"/>
      <c r="J10" s="1087"/>
      <c r="K10" s="1087"/>
      <c r="L10" s="1087"/>
      <c r="M10" s="1087"/>
      <c r="N10" s="1087"/>
      <c r="O10" s="1087"/>
      <c r="P10" s="1087"/>
      <c r="Q10" s="1087"/>
      <c r="R10" s="1087"/>
      <c r="S10" s="1087"/>
      <c r="T10" s="1087"/>
      <c r="U10" s="1087"/>
      <c r="V10" s="1087"/>
      <c r="W10" s="1087"/>
      <c r="X10" s="1087"/>
      <c r="Y10" s="1087"/>
      <c r="Z10" s="1087"/>
      <c r="AA10" s="1087"/>
      <c r="AB10" s="1087"/>
      <c r="AC10" s="1087"/>
      <c r="AD10" s="1087"/>
      <c r="AE10" s="1087"/>
      <c r="AF10" s="1087"/>
      <c r="AG10" s="1087"/>
      <c r="AH10" s="1087"/>
      <c r="AI10" s="1087"/>
      <c r="AJ10" s="1087"/>
      <c r="AK10" s="1087"/>
      <c r="AL10" s="1087"/>
      <c r="AM10" s="1087"/>
      <c r="AN10" s="1087"/>
      <c r="AO10" s="1087"/>
      <c r="AP10" s="1087"/>
      <c r="AQ10" s="1087"/>
      <c r="AR10" s="1087"/>
      <c r="AS10" s="1087"/>
      <c r="AT10" s="1087"/>
      <c r="AU10" s="1087"/>
      <c r="AV10" s="1087"/>
      <c r="AW10" s="1087"/>
      <c r="AX10" s="1087"/>
      <c r="AY10" s="1087"/>
      <c r="AZ10" s="1087"/>
      <c r="BA10" s="1087"/>
      <c r="BB10" s="1087"/>
      <c r="BC10" s="1087"/>
      <c r="BD10" s="1656"/>
      <c r="BE10" s="1656"/>
      <c r="BF10" s="1656"/>
      <c r="BG10" s="1656"/>
      <c r="BH10" s="1656"/>
      <c r="BI10" s="1656"/>
      <c r="BJ10" s="1656"/>
      <c r="BK10" s="1656"/>
      <c r="BL10" s="1659"/>
      <c r="BM10" s="1659"/>
      <c r="BN10" s="1659"/>
      <c r="BO10" s="1659"/>
      <c r="BP10" s="1659"/>
      <c r="BQ10" s="1659"/>
      <c r="BR10" s="1659"/>
      <c r="BS10" s="1659"/>
      <c r="BT10" s="1659"/>
      <c r="BU10" s="1659"/>
      <c r="BV10" s="1659"/>
      <c r="BW10" s="1659"/>
      <c r="BX10" s="1659"/>
      <c r="BY10" s="1659"/>
      <c r="BZ10" s="1659"/>
      <c r="CA10" s="1659"/>
      <c r="CB10" s="1659"/>
      <c r="CC10" s="1657"/>
      <c r="CD10" s="1657"/>
    </row>
    <row r="11" spans="1:82" ht="9.9499999999999993" customHeight="1">
      <c r="D11" s="1087"/>
      <c r="E11" s="1087"/>
      <c r="F11" s="1087"/>
      <c r="G11" s="1087"/>
      <c r="H11" s="1087"/>
      <c r="I11" s="1087"/>
      <c r="J11" s="1087"/>
      <c r="K11" s="1087"/>
      <c r="L11" s="1087"/>
      <c r="M11" s="1087"/>
      <c r="N11" s="1087"/>
      <c r="O11" s="1087"/>
      <c r="P11" s="1087"/>
      <c r="Q11" s="1087"/>
      <c r="R11" s="1087"/>
      <c r="S11" s="1087"/>
      <c r="T11" s="1087"/>
      <c r="U11" s="1087"/>
      <c r="V11" s="1087"/>
      <c r="W11" s="1087"/>
      <c r="X11" s="1087"/>
      <c r="Y11" s="1087"/>
      <c r="Z11" s="1087"/>
      <c r="AA11" s="1087"/>
      <c r="AB11" s="1087"/>
      <c r="AC11" s="1087"/>
      <c r="AD11" s="1087"/>
      <c r="AE11" s="1087"/>
      <c r="AF11" s="1087"/>
      <c r="AG11" s="1087"/>
      <c r="AH11" s="1087"/>
      <c r="AI11" s="1087"/>
      <c r="AJ11" s="1087"/>
      <c r="AK11" s="1087"/>
      <c r="AL11" s="1087"/>
      <c r="AM11" s="1087"/>
      <c r="AN11" s="1087"/>
      <c r="AO11" s="1087"/>
      <c r="AP11" s="1087"/>
      <c r="AQ11" s="1087"/>
      <c r="AR11" s="1087"/>
      <c r="AS11" s="1087"/>
      <c r="AT11" s="1087"/>
      <c r="AU11" s="1087"/>
      <c r="AV11" s="1087"/>
      <c r="AW11" s="1087"/>
      <c r="AX11" s="1087"/>
      <c r="AY11" s="1087"/>
      <c r="AZ11" s="1087"/>
      <c r="BA11" s="1087"/>
      <c r="BB11" s="1087"/>
      <c r="BC11" s="1087"/>
      <c r="BD11" s="1658" t="s">
        <v>1221</v>
      </c>
      <c r="BE11" s="1658"/>
      <c r="BF11" s="1658"/>
      <c r="BG11" s="1658"/>
      <c r="BH11" s="1658"/>
      <c r="BI11" s="1658" t="s">
        <v>1222</v>
      </c>
      <c r="BJ11" s="1658"/>
      <c r="BK11" s="1658"/>
      <c r="BL11" s="1659" t="s">
        <v>1279</v>
      </c>
      <c r="BM11" s="1659"/>
      <c r="BN11" s="1659"/>
      <c r="BO11" s="1659"/>
      <c r="BP11" s="1659"/>
      <c r="BQ11" s="1659"/>
      <c r="BR11" s="1659"/>
      <c r="BS11" s="1659"/>
      <c r="BT11" s="1659"/>
      <c r="BU11" s="1659"/>
      <c r="BV11" s="1659"/>
      <c r="BW11" s="1659"/>
      <c r="BX11" s="1659"/>
      <c r="BY11" s="1659"/>
      <c r="BZ11" s="1659"/>
      <c r="CA11" s="1659"/>
      <c r="CB11" s="1659"/>
      <c r="CC11" s="1657"/>
      <c r="CD11" s="1657"/>
    </row>
    <row r="12" spans="1:82" ht="9.9499999999999993" customHeight="1">
      <c r="D12" s="1087"/>
      <c r="E12" s="1087"/>
      <c r="F12" s="1087"/>
      <c r="G12" s="1087"/>
      <c r="H12" s="1087"/>
      <c r="I12" s="1087"/>
      <c r="J12" s="1087"/>
      <c r="K12" s="1087"/>
      <c r="L12" s="1087"/>
      <c r="M12" s="1087"/>
      <c r="N12" s="1087"/>
      <c r="O12" s="1087"/>
      <c r="P12" s="1087"/>
      <c r="Q12" s="1087"/>
      <c r="R12" s="1087"/>
      <c r="S12" s="1087"/>
      <c r="T12" s="1087"/>
      <c r="U12" s="1087"/>
      <c r="V12" s="1087"/>
      <c r="W12" s="1087"/>
      <c r="X12" s="1087"/>
      <c r="Y12" s="1087"/>
      <c r="Z12" s="1087"/>
      <c r="AA12" s="1087"/>
      <c r="AB12" s="1087"/>
      <c r="AC12" s="1087"/>
      <c r="AD12" s="1087"/>
      <c r="AE12" s="1087"/>
      <c r="AF12" s="1087"/>
      <c r="AG12" s="1087"/>
      <c r="AH12" s="1087"/>
      <c r="AI12" s="1087"/>
      <c r="AJ12" s="1087"/>
      <c r="AK12" s="1087"/>
      <c r="AL12" s="1087"/>
      <c r="AM12" s="1087"/>
      <c r="AN12" s="1087"/>
      <c r="AO12" s="1087"/>
      <c r="AP12" s="1087"/>
      <c r="AQ12" s="1087"/>
      <c r="AR12" s="1087"/>
      <c r="AS12" s="1087"/>
      <c r="AT12" s="1087"/>
      <c r="AU12" s="1087"/>
      <c r="AV12" s="1087"/>
      <c r="AW12" s="1087"/>
      <c r="AX12" s="1087"/>
      <c r="AY12" s="1087"/>
      <c r="AZ12" s="1087"/>
      <c r="BA12" s="1087"/>
      <c r="BB12" s="1087"/>
      <c r="BC12" s="1087"/>
      <c r="BD12" s="1658"/>
      <c r="BE12" s="1658"/>
      <c r="BF12" s="1658"/>
      <c r="BG12" s="1658"/>
      <c r="BH12" s="1658"/>
      <c r="BI12" s="1658"/>
      <c r="BJ12" s="1658"/>
      <c r="BK12" s="1658"/>
      <c r="BL12" s="1659"/>
      <c r="BM12" s="1659"/>
      <c r="BN12" s="1659"/>
      <c r="BO12" s="1659"/>
      <c r="BP12" s="1659"/>
      <c r="BQ12" s="1659"/>
      <c r="BR12" s="1659"/>
      <c r="BS12" s="1659"/>
      <c r="BT12" s="1659"/>
      <c r="BU12" s="1659"/>
      <c r="BV12" s="1659"/>
      <c r="BW12" s="1659"/>
      <c r="BX12" s="1659"/>
      <c r="BY12" s="1659"/>
      <c r="BZ12" s="1659"/>
      <c r="CA12" s="1659"/>
      <c r="CB12" s="1659"/>
      <c r="CC12" s="1657"/>
      <c r="CD12" s="1657"/>
    </row>
    <row r="13" spans="1:82" ht="9.9499999999999993" customHeight="1">
      <c r="C13" s="1652" t="s">
        <v>612</v>
      </c>
      <c r="D13" s="1652"/>
      <c r="E13" s="1652"/>
      <c r="F13" s="1652"/>
      <c r="G13" s="1652"/>
      <c r="H13" s="1652"/>
      <c r="I13" s="1087"/>
      <c r="J13" s="1654" t="s">
        <v>1286</v>
      </c>
      <c r="K13" s="1654"/>
      <c r="L13" s="1654"/>
      <c r="M13" s="1654"/>
      <c r="N13" s="1654"/>
      <c r="O13" s="1654"/>
      <c r="P13" s="1654"/>
      <c r="Q13" s="1654"/>
      <c r="R13" s="1654"/>
      <c r="S13" s="1654"/>
      <c r="T13" s="1654"/>
      <c r="U13" s="1654"/>
      <c r="V13" s="1654"/>
      <c r="W13" s="1654"/>
      <c r="X13" s="1654"/>
      <c r="Y13" s="1654"/>
      <c r="Z13" s="1654"/>
      <c r="AA13" s="1654"/>
      <c r="AB13" s="1654"/>
      <c r="AC13" s="1654"/>
      <c r="AD13" s="1654"/>
      <c r="AE13" s="1654"/>
      <c r="AF13" s="1093"/>
      <c r="AG13" s="1093"/>
      <c r="AH13" s="1093"/>
      <c r="AI13" s="1094"/>
      <c r="AJ13" s="1094"/>
      <c r="AK13" s="1087"/>
      <c r="AL13" s="1087"/>
      <c r="AM13" s="1087"/>
      <c r="AN13" s="1087"/>
      <c r="AO13" s="1087"/>
      <c r="AP13" s="1087"/>
      <c r="AQ13" s="1087"/>
      <c r="AR13" s="1087"/>
      <c r="AS13" s="1087"/>
      <c r="AT13" s="1087"/>
      <c r="AU13" s="1087"/>
      <c r="AV13" s="1087"/>
      <c r="AW13" s="1087"/>
      <c r="AX13" s="1087"/>
      <c r="AY13" s="1087"/>
      <c r="AZ13" s="1087"/>
      <c r="BA13" s="1087"/>
      <c r="BB13" s="1087"/>
      <c r="BC13" s="1087"/>
      <c r="BD13" s="1087"/>
      <c r="BE13" s="1087"/>
      <c r="BF13" s="1087"/>
      <c r="BG13" s="1087"/>
      <c r="BH13" s="1087"/>
      <c r="BI13" s="1660" t="s">
        <v>1216</v>
      </c>
      <c r="BJ13" s="1660"/>
      <c r="BK13" s="1660"/>
      <c r="BL13" s="1095"/>
      <c r="BM13" s="1661" t="s">
        <v>1280</v>
      </c>
      <c r="BN13" s="1662"/>
      <c r="BO13" s="1662"/>
      <c r="BP13" s="1661" t="s">
        <v>1281</v>
      </c>
      <c r="BQ13" s="1662"/>
      <c r="BR13" s="1662"/>
      <c r="BS13" s="1661" t="s">
        <v>1282</v>
      </c>
      <c r="BT13" s="1662"/>
      <c r="BU13" s="1662"/>
      <c r="BV13" s="1088"/>
      <c r="BW13" s="1656" t="s">
        <v>1223</v>
      </c>
      <c r="BX13" s="1656"/>
      <c r="BY13" s="1088"/>
      <c r="BZ13" s="1087"/>
      <c r="CA13" s="1087"/>
      <c r="CB13" s="1087"/>
      <c r="CC13" s="1087"/>
      <c r="CD13" s="1087"/>
    </row>
    <row r="14" spans="1:82" ht="9.9499999999999993" customHeight="1">
      <c r="C14" s="1653"/>
      <c r="D14" s="1653"/>
      <c r="E14" s="1653"/>
      <c r="F14" s="1653"/>
      <c r="G14" s="1653"/>
      <c r="H14" s="1653"/>
      <c r="I14" s="1096"/>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093"/>
      <c r="AG14" s="1093"/>
      <c r="AH14" s="1093"/>
      <c r="AI14" s="1094"/>
      <c r="AJ14" s="1094"/>
      <c r="AK14" s="1087"/>
      <c r="AL14" s="1087"/>
      <c r="AM14" s="1087"/>
      <c r="AN14" s="1087"/>
      <c r="AO14" s="1087"/>
      <c r="AP14" s="1087"/>
      <c r="AQ14" s="1087"/>
      <c r="AR14" s="1087"/>
      <c r="AS14" s="1087"/>
      <c r="AT14" s="1087"/>
      <c r="AU14" s="1087"/>
      <c r="AV14" s="1087"/>
      <c r="AW14" s="1087"/>
      <c r="AX14" s="1087"/>
      <c r="AY14" s="1087"/>
      <c r="AZ14" s="1087"/>
      <c r="BA14" s="1087"/>
      <c r="BB14" s="1087"/>
      <c r="BC14" s="1087"/>
      <c r="BD14" s="1660" t="s">
        <v>358</v>
      </c>
      <c r="BE14" s="1660"/>
      <c r="BF14" s="1660"/>
      <c r="BG14" s="1660"/>
      <c r="BH14" s="1660"/>
      <c r="BI14" s="1660"/>
      <c r="BJ14" s="1660"/>
      <c r="BK14" s="1660"/>
      <c r="BL14" s="1095"/>
      <c r="BM14" s="1662"/>
      <c r="BN14" s="1662"/>
      <c r="BO14" s="1662"/>
      <c r="BP14" s="1662"/>
      <c r="BQ14" s="1662"/>
      <c r="BR14" s="1662"/>
      <c r="BS14" s="1662"/>
      <c r="BT14" s="1662"/>
      <c r="BU14" s="1662"/>
      <c r="BV14" s="1088"/>
      <c r="BW14" s="1656"/>
      <c r="BX14" s="1656"/>
      <c r="BY14" s="1088"/>
      <c r="BZ14" s="1087"/>
      <c r="CA14" s="1087"/>
      <c r="CB14" s="1087"/>
      <c r="CC14" s="1087"/>
      <c r="CD14" s="1087"/>
    </row>
    <row r="15" spans="1:82" ht="9.9499999999999993" customHeight="1">
      <c r="C15" s="1648" t="s">
        <v>1224</v>
      </c>
      <c r="D15" s="1649"/>
      <c r="E15" s="1649"/>
      <c r="F15" s="1649"/>
      <c r="G15" s="1649"/>
      <c r="H15" s="1649"/>
      <c r="I15" s="1649"/>
      <c r="J15" s="1650"/>
      <c r="K15" s="1650"/>
      <c r="L15" s="1650"/>
      <c r="M15" s="1650"/>
      <c r="N15" s="1650"/>
      <c r="O15" s="1650"/>
      <c r="P15" s="1650"/>
      <c r="Q15" s="1650"/>
      <c r="R15" s="1650"/>
      <c r="S15" s="1650"/>
      <c r="T15" s="1650"/>
      <c r="U15" s="1650"/>
      <c r="V15" s="1650"/>
      <c r="W15" s="1650"/>
      <c r="X15" s="1650"/>
      <c r="Y15" s="1650"/>
      <c r="Z15" s="1650"/>
      <c r="AA15" s="1650"/>
      <c r="AB15" s="1650"/>
      <c r="AC15" s="1650"/>
      <c r="AD15" s="1650"/>
      <c r="AE15" s="1650"/>
      <c r="AF15" s="1087"/>
      <c r="AG15" s="1087"/>
      <c r="AH15" s="1087"/>
      <c r="AI15" s="1087"/>
      <c r="AJ15" s="1087"/>
      <c r="AK15" s="1087"/>
      <c r="AL15" s="1087"/>
      <c r="AM15" s="1087"/>
      <c r="AN15" s="1087"/>
      <c r="AO15" s="1087"/>
      <c r="AP15" s="1087"/>
      <c r="AQ15" s="1087"/>
      <c r="AR15" s="1087"/>
      <c r="AS15" s="1087"/>
      <c r="AT15" s="1087"/>
      <c r="AU15" s="1087"/>
      <c r="AV15" s="1087"/>
      <c r="AW15" s="1087"/>
      <c r="AX15" s="1087"/>
      <c r="AY15" s="1087"/>
      <c r="AZ15" s="1087"/>
      <c r="BA15" s="1087"/>
      <c r="BB15" s="1087"/>
      <c r="BC15" s="1087"/>
      <c r="BD15" s="1660"/>
      <c r="BE15" s="1660"/>
      <c r="BF15" s="1660"/>
      <c r="BG15" s="1660"/>
      <c r="BH15" s="1660"/>
      <c r="BI15" s="1660" t="s">
        <v>1216</v>
      </c>
      <c r="BJ15" s="1660"/>
      <c r="BK15" s="1660"/>
      <c r="BL15" s="1095"/>
      <c r="BM15" s="1661" t="s">
        <v>1283</v>
      </c>
      <c r="BN15" s="1662"/>
      <c r="BO15" s="1662"/>
      <c r="BP15" s="1661" t="s">
        <v>1284</v>
      </c>
      <c r="BQ15" s="1662"/>
      <c r="BR15" s="1662"/>
      <c r="BS15" s="1661" t="s">
        <v>1285</v>
      </c>
      <c r="BT15" s="1662"/>
      <c r="BU15" s="1662"/>
      <c r="BV15" s="1088"/>
      <c r="BW15" s="1656" t="s">
        <v>1225</v>
      </c>
      <c r="BX15" s="1656"/>
      <c r="BY15" s="1087"/>
      <c r="BZ15" s="1087"/>
      <c r="CA15" s="1087"/>
      <c r="CB15" s="1087"/>
      <c r="CC15" s="1087"/>
      <c r="CD15" s="1087"/>
    </row>
    <row r="16" spans="1:82" ht="9.9499999999999993" customHeight="1">
      <c r="C16" s="1651"/>
      <c r="D16" s="1651"/>
      <c r="E16" s="1651"/>
      <c r="F16" s="1651"/>
      <c r="G16" s="1651"/>
      <c r="H16" s="1651"/>
      <c r="I16" s="1651"/>
      <c r="J16" s="1651"/>
      <c r="K16" s="1651"/>
      <c r="L16" s="1651"/>
      <c r="M16" s="1651"/>
      <c r="N16" s="1651"/>
      <c r="O16" s="1651"/>
      <c r="P16" s="1651"/>
      <c r="Q16" s="1651"/>
      <c r="R16" s="1651"/>
      <c r="S16" s="1651"/>
      <c r="T16" s="1651"/>
      <c r="U16" s="1651"/>
      <c r="V16" s="1651"/>
      <c r="W16" s="1651"/>
      <c r="X16" s="1651"/>
      <c r="Y16" s="1651"/>
      <c r="Z16" s="1651"/>
      <c r="AA16" s="1651"/>
      <c r="AB16" s="1651"/>
      <c r="AC16" s="1651"/>
      <c r="AD16" s="1651"/>
      <c r="AE16" s="1651"/>
      <c r="AF16" s="1087"/>
      <c r="AG16" s="1087"/>
      <c r="AH16" s="1087"/>
      <c r="AI16" s="1087"/>
      <c r="AJ16" s="1087"/>
      <c r="AK16" s="1087"/>
      <c r="AL16" s="1087"/>
      <c r="AM16" s="1087"/>
      <c r="AN16" s="1087"/>
      <c r="AO16" s="1087"/>
      <c r="AP16" s="1087"/>
      <c r="AQ16" s="1087"/>
      <c r="AR16" s="1087"/>
      <c r="AS16" s="1087"/>
      <c r="AT16" s="1087"/>
      <c r="AU16" s="1087"/>
      <c r="AV16" s="1087"/>
      <c r="AW16" s="1087"/>
      <c r="AX16" s="1087"/>
      <c r="AY16" s="1087"/>
      <c r="AZ16" s="1087"/>
      <c r="BA16" s="1087"/>
      <c r="BB16" s="1087"/>
      <c r="BC16" s="1087"/>
      <c r="BD16" s="1087"/>
      <c r="BE16" s="1087"/>
      <c r="BF16" s="1087"/>
      <c r="BG16" s="1087"/>
      <c r="BH16" s="1087"/>
      <c r="BI16" s="1660"/>
      <c r="BJ16" s="1660"/>
      <c r="BK16" s="1660"/>
      <c r="BL16" s="1095"/>
      <c r="BM16" s="1662"/>
      <c r="BN16" s="1662"/>
      <c r="BO16" s="1662"/>
      <c r="BP16" s="1662"/>
      <c r="BQ16" s="1662"/>
      <c r="BR16" s="1662"/>
      <c r="BS16" s="1662"/>
      <c r="BT16" s="1662"/>
      <c r="BU16" s="1662"/>
      <c r="BV16" s="1088"/>
      <c r="BW16" s="1656"/>
      <c r="BX16" s="1656"/>
      <c r="BY16" s="1087"/>
      <c r="BZ16" s="1087"/>
      <c r="CA16" s="1087"/>
      <c r="CB16" s="1087"/>
      <c r="CC16" s="1087"/>
      <c r="CD16" s="1087"/>
    </row>
    <row r="17" spans="1:82" ht="9.9499999999999993" customHeight="1">
      <c r="D17" s="1087"/>
      <c r="E17" s="1087"/>
      <c r="F17" s="1087"/>
      <c r="G17" s="1087"/>
      <c r="H17" s="1087"/>
      <c r="I17" s="1087"/>
      <c r="J17" s="1087"/>
      <c r="K17" s="1087"/>
      <c r="L17" s="1087"/>
      <c r="M17" s="1087"/>
      <c r="N17" s="1087"/>
      <c r="O17" s="1087"/>
      <c r="P17" s="1087"/>
      <c r="Q17" s="1087"/>
      <c r="R17" s="1087"/>
      <c r="S17" s="1087"/>
      <c r="T17" s="1087"/>
      <c r="U17" s="1087"/>
      <c r="V17" s="1087"/>
      <c r="W17" s="1087"/>
      <c r="X17" s="1087"/>
      <c r="Y17" s="1087"/>
      <c r="Z17" s="1087"/>
      <c r="AA17" s="1087"/>
      <c r="AB17" s="1087"/>
      <c r="AC17" s="1087"/>
      <c r="AD17" s="1087"/>
      <c r="AE17" s="1087"/>
      <c r="AF17" s="1087"/>
      <c r="AG17" s="1087"/>
      <c r="AH17" s="1087"/>
      <c r="AI17" s="1087"/>
      <c r="AJ17" s="1087"/>
      <c r="AK17" s="1087"/>
      <c r="AL17" s="1087"/>
      <c r="AM17" s="1087"/>
      <c r="AN17" s="1087"/>
      <c r="AO17" s="1087"/>
      <c r="AP17" s="1087"/>
      <c r="AQ17" s="1087"/>
      <c r="AR17" s="1087"/>
      <c r="AS17" s="1087"/>
      <c r="AT17" s="1087"/>
      <c r="AU17" s="1087"/>
      <c r="AV17" s="1087"/>
      <c r="AW17" s="1087"/>
      <c r="AX17" s="1087"/>
      <c r="AY17" s="1087"/>
      <c r="AZ17" s="1087"/>
      <c r="BA17" s="1087"/>
      <c r="BB17" s="1087"/>
      <c r="BC17" s="1087"/>
      <c r="BD17" s="1087"/>
      <c r="BE17" s="1087"/>
      <c r="BF17" s="1087"/>
      <c r="BG17" s="1087"/>
      <c r="BH17" s="1087"/>
      <c r="BI17" s="1087"/>
      <c r="BJ17" s="1087"/>
      <c r="BK17" s="1087"/>
      <c r="BL17" s="1087"/>
      <c r="BM17" s="1087"/>
      <c r="BN17" s="1087"/>
      <c r="BO17" s="1087"/>
      <c r="BP17" s="1087"/>
      <c r="BQ17" s="1087"/>
      <c r="BR17" s="1087"/>
      <c r="BS17" s="1087"/>
      <c r="BT17" s="1087"/>
      <c r="BU17" s="1087"/>
      <c r="BV17" s="1087"/>
      <c r="BW17" s="1087"/>
      <c r="BX17" s="1087"/>
      <c r="BY17" s="1087"/>
      <c r="BZ17" s="1087"/>
      <c r="CA17" s="1087"/>
      <c r="CB17" s="1087"/>
      <c r="CC17" s="1087"/>
      <c r="CD17" s="1087"/>
    </row>
    <row r="18" spans="1:82" ht="9.9499999999999993" customHeight="1">
      <c r="A18" s="1097"/>
      <c r="B18" s="1098"/>
      <c r="C18" s="1098"/>
      <c r="D18" s="1099"/>
      <c r="E18" s="1099"/>
      <c r="F18" s="1099"/>
      <c r="G18" s="1099"/>
      <c r="H18" s="1099"/>
      <c r="I18" s="1099"/>
      <c r="J18" s="1099"/>
      <c r="K18" s="1099"/>
      <c r="L18" s="1099"/>
      <c r="M18" s="1638" t="s">
        <v>1226</v>
      </c>
      <c r="N18" s="1643"/>
      <c r="O18" s="1643"/>
      <c r="P18" s="1643"/>
      <c r="Q18" s="1637" t="s">
        <v>1227</v>
      </c>
      <c r="R18" s="1638"/>
      <c r="S18" s="1638"/>
      <c r="T18" s="1638"/>
      <c r="U18" s="1638"/>
      <c r="V18" s="1637" t="s">
        <v>1228</v>
      </c>
      <c r="W18" s="1638"/>
      <c r="X18" s="1638"/>
      <c r="Y18" s="1638"/>
      <c r="Z18" s="1638"/>
      <c r="AA18" s="1637" t="s">
        <v>1229</v>
      </c>
      <c r="AB18" s="1638"/>
      <c r="AC18" s="1638"/>
      <c r="AD18" s="1638"/>
      <c r="AE18" s="1638"/>
      <c r="AF18" s="1637" t="s">
        <v>1230</v>
      </c>
      <c r="AG18" s="1638"/>
      <c r="AH18" s="1638"/>
      <c r="AI18" s="1638"/>
      <c r="AJ18" s="1638"/>
      <c r="AK18" s="1637" t="s">
        <v>1231</v>
      </c>
      <c r="AL18" s="1638"/>
      <c r="AM18" s="1638"/>
      <c r="AN18" s="1638"/>
      <c r="AO18" s="1638"/>
      <c r="AP18" s="1637" t="s">
        <v>1232</v>
      </c>
      <c r="AQ18" s="1638"/>
      <c r="AR18" s="1638"/>
      <c r="AS18" s="1638"/>
      <c r="AT18" s="1638"/>
      <c r="AU18" s="1637" t="s">
        <v>1233</v>
      </c>
      <c r="AV18" s="1638"/>
      <c r="AW18" s="1638"/>
      <c r="AX18" s="1638"/>
      <c r="AY18" s="1638"/>
      <c r="AZ18" s="1637" t="s">
        <v>1234</v>
      </c>
      <c r="BA18" s="1638"/>
      <c r="BB18" s="1638"/>
      <c r="BC18" s="1638"/>
      <c r="BD18" s="1638"/>
      <c r="BE18" s="1637"/>
      <c r="BF18" s="1638"/>
      <c r="BG18" s="1638"/>
      <c r="BH18" s="1638"/>
      <c r="BI18" s="1638"/>
      <c r="BJ18" s="1637"/>
      <c r="BK18" s="1638"/>
      <c r="BL18" s="1638"/>
      <c r="BM18" s="1638"/>
      <c r="BN18" s="1638"/>
      <c r="BO18" s="1637"/>
      <c r="BP18" s="1638"/>
      <c r="BQ18" s="1638"/>
      <c r="BR18" s="1638"/>
      <c r="BS18" s="1638"/>
      <c r="BT18" s="1637"/>
      <c r="BU18" s="1638"/>
      <c r="BV18" s="1638"/>
      <c r="BW18" s="1638"/>
      <c r="BX18" s="1639"/>
      <c r="BY18" s="1638" t="s">
        <v>1235</v>
      </c>
      <c r="BZ18" s="1643"/>
      <c r="CA18" s="1643"/>
      <c r="CB18" s="1643"/>
      <c r="CC18" s="1643"/>
      <c r="CD18" s="1644"/>
    </row>
    <row r="19" spans="1:82" ht="9.9499999999999993" customHeight="1">
      <c r="A19" s="1100"/>
      <c r="B19" s="1101"/>
      <c r="C19" s="1101"/>
      <c r="D19" s="1102"/>
      <c r="E19" s="1102"/>
      <c r="F19" s="1636" t="s">
        <v>1236</v>
      </c>
      <c r="G19" s="1636"/>
      <c r="H19" s="1102"/>
      <c r="I19" s="1102"/>
      <c r="J19" s="1102"/>
      <c r="K19" s="1102"/>
      <c r="L19" s="1102"/>
      <c r="M19" s="1633"/>
      <c r="N19" s="1633"/>
      <c r="O19" s="1633"/>
      <c r="P19" s="1645"/>
      <c r="Q19" s="1640"/>
      <c r="R19" s="1641"/>
      <c r="S19" s="1641"/>
      <c r="T19" s="1641"/>
      <c r="U19" s="1641"/>
      <c r="V19" s="1640"/>
      <c r="W19" s="1641"/>
      <c r="X19" s="1641"/>
      <c r="Y19" s="1641"/>
      <c r="Z19" s="1641"/>
      <c r="AA19" s="1640"/>
      <c r="AB19" s="1641"/>
      <c r="AC19" s="1641"/>
      <c r="AD19" s="1641"/>
      <c r="AE19" s="1641"/>
      <c r="AF19" s="1640"/>
      <c r="AG19" s="1641"/>
      <c r="AH19" s="1641"/>
      <c r="AI19" s="1641"/>
      <c r="AJ19" s="1641"/>
      <c r="AK19" s="1640"/>
      <c r="AL19" s="1641"/>
      <c r="AM19" s="1641"/>
      <c r="AN19" s="1641"/>
      <c r="AO19" s="1641"/>
      <c r="AP19" s="1640"/>
      <c r="AQ19" s="1641"/>
      <c r="AR19" s="1641"/>
      <c r="AS19" s="1641"/>
      <c r="AT19" s="1641"/>
      <c r="AU19" s="1640"/>
      <c r="AV19" s="1641"/>
      <c r="AW19" s="1641"/>
      <c r="AX19" s="1641"/>
      <c r="AY19" s="1641"/>
      <c r="AZ19" s="1640"/>
      <c r="BA19" s="1641"/>
      <c r="BB19" s="1641"/>
      <c r="BC19" s="1641"/>
      <c r="BD19" s="1641"/>
      <c r="BE19" s="1640"/>
      <c r="BF19" s="1641"/>
      <c r="BG19" s="1641"/>
      <c r="BH19" s="1641"/>
      <c r="BI19" s="1641"/>
      <c r="BJ19" s="1640"/>
      <c r="BK19" s="1641"/>
      <c r="BL19" s="1641"/>
      <c r="BM19" s="1641"/>
      <c r="BN19" s="1641"/>
      <c r="BO19" s="1640"/>
      <c r="BP19" s="1641"/>
      <c r="BQ19" s="1641"/>
      <c r="BR19" s="1641"/>
      <c r="BS19" s="1641"/>
      <c r="BT19" s="1640"/>
      <c r="BU19" s="1641"/>
      <c r="BV19" s="1641"/>
      <c r="BW19" s="1641"/>
      <c r="BX19" s="1642"/>
      <c r="BY19" s="1645"/>
      <c r="BZ19" s="1645"/>
      <c r="CA19" s="1645"/>
      <c r="CB19" s="1645"/>
      <c r="CC19" s="1645"/>
      <c r="CD19" s="1646"/>
    </row>
    <row r="20" spans="1:82" ht="9.9499999999999993" customHeight="1">
      <c r="A20" s="1632" t="s">
        <v>1237</v>
      </c>
      <c r="B20" s="1633"/>
      <c r="C20" s="1633"/>
      <c r="D20" s="1633"/>
      <c r="E20" s="1633"/>
      <c r="F20" s="1636"/>
      <c r="G20" s="1636"/>
      <c r="H20" s="1102"/>
      <c r="I20" s="1636" t="s">
        <v>1238</v>
      </c>
      <c r="J20" s="1633"/>
      <c r="K20" s="1102"/>
      <c r="L20" s="1102"/>
      <c r="M20" s="1102"/>
      <c r="N20" s="1102"/>
      <c r="O20" s="1102"/>
      <c r="P20" s="1102"/>
      <c r="Q20" s="1624">
        <v>10</v>
      </c>
      <c r="R20" s="1625"/>
      <c r="S20" s="1103"/>
      <c r="T20" s="1628">
        <v>20</v>
      </c>
      <c r="U20" s="1629"/>
      <c r="V20" s="1624">
        <v>10</v>
      </c>
      <c r="W20" s="1625"/>
      <c r="X20" s="1103"/>
      <c r="Y20" s="1628">
        <v>20</v>
      </c>
      <c r="Z20" s="1629"/>
      <c r="AA20" s="1624">
        <v>10</v>
      </c>
      <c r="AB20" s="1625"/>
      <c r="AC20" s="1103"/>
      <c r="AD20" s="1628">
        <v>20</v>
      </c>
      <c r="AE20" s="1629"/>
      <c r="AF20" s="1624">
        <v>10</v>
      </c>
      <c r="AG20" s="1625"/>
      <c r="AH20" s="1103"/>
      <c r="AI20" s="1628">
        <v>20</v>
      </c>
      <c r="AJ20" s="1629"/>
      <c r="AK20" s="1624">
        <v>10</v>
      </c>
      <c r="AL20" s="1625"/>
      <c r="AM20" s="1103"/>
      <c r="AN20" s="1628">
        <v>20</v>
      </c>
      <c r="AO20" s="1629"/>
      <c r="AP20" s="1624">
        <v>10</v>
      </c>
      <c r="AQ20" s="1625"/>
      <c r="AR20" s="1103"/>
      <c r="AS20" s="1628">
        <v>20</v>
      </c>
      <c r="AT20" s="1629"/>
      <c r="AU20" s="1624">
        <v>10</v>
      </c>
      <c r="AV20" s="1625"/>
      <c r="AW20" s="1103"/>
      <c r="AX20" s="1628">
        <v>20</v>
      </c>
      <c r="AY20" s="1629"/>
      <c r="AZ20" s="1624">
        <v>10</v>
      </c>
      <c r="BA20" s="1625"/>
      <c r="BB20" s="1103"/>
      <c r="BC20" s="1628">
        <v>20</v>
      </c>
      <c r="BD20" s="1629"/>
      <c r="BE20" s="1624">
        <v>10</v>
      </c>
      <c r="BF20" s="1625"/>
      <c r="BG20" s="1103"/>
      <c r="BH20" s="1628">
        <v>20</v>
      </c>
      <c r="BI20" s="1629"/>
      <c r="BJ20" s="1624">
        <v>10</v>
      </c>
      <c r="BK20" s="1625"/>
      <c r="BL20" s="1103"/>
      <c r="BM20" s="1628">
        <v>20</v>
      </c>
      <c r="BN20" s="1629"/>
      <c r="BO20" s="1624">
        <v>10</v>
      </c>
      <c r="BP20" s="1625"/>
      <c r="BQ20" s="1103"/>
      <c r="BR20" s="1628">
        <v>20</v>
      </c>
      <c r="BS20" s="1629"/>
      <c r="BT20" s="1624">
        <v>10</v>
      </c>
      <c r="BU20" s="1625"/>
      <c r="BV20" s="1103"/>
      <c r="BW20" s="1628">
        <v>20</v>
      </c>
      <c r="BX20" s="1629"/>
      <c r="BY20" s="1645"/>
      <c r="BZ20" s="1645"/>
      <c r="CA20" s="1645"/>
      <c r="CB20" s="1645"/>
      <c r="CC20" s="1645"/>
      <c r="CD20" s="1646"/>
    </row>
    <row r="21" spans="1:82" ht="9.9499999999999993" customHeight="1">
      <c r="A21" s="1634"/>
      <c r="B21" s="1635"/>
      <c r="C21" s="1635"/>
      <c r="D21" s="1635"/>
      <c r="E21" s="1635"/>
      <c r="F21" s="1106"/>
      <c r="G21" s="1106"/>
      <c r="H21" s="1106"/>
      <c r="I21" s="1635"/>
      <c r="J21" s="1635"/>
      <c r="K21" s="1106"/>
      <c r="L21" s="1106"/>
      <c r="M21" s="1106"/>
      <c r="N21" s="1106"/>
      <c r="O21" s="1106"/>
      <c r="P21" s="1106"/>
      <c r="Q21" s="1626"/>
      <c r="R21" s="1627"/>
      <c r="S21" s="1107"/>
      <c r="T21" s="1630"/>
      <c r="U21" s="1631"/>
      <c r="V21" s="1626"/>
      <c r="W21" s="1627"/>
      <c r="X21" s="1107"/>
      <c r="Y21" s="1630"/>
      <c r="Z21" s="1631"/>
      <c r="AA21" s="1626"/>
      <c r="AB21" s="1627"/>
      <c r="AC21" s="1107"/>
      <c r="AD21" s="1630"/>
      <c r="AE21" s="1631"/>
      <c r="AF21" s="1626"/>
      <c r="AG21" s="1627"/>
      <c r="AH21" s="1107"/>
      <c r="AI21" s="1630"/>
      <c r="AJ21" s="1631"/>
      <c r="AK21" s="1626"/>
      <c r="AL21" s="1627"/>
      <c r="AM21" s="1107"/>
      <c r="AN21" s="1630"/>
      <c r="AO21" s="1631"/>
      <c r="AP21" s="1626"/>
      <c r="AQ21" s="1627"/>
      <c r="AR21" s="1107"/>
      <c r="AS21" s="1630"/>
      <c r="AT21" s="1631"/>
      <c r="AU21" s="1626"/>
      <c r="AV21" s="1627"/>
      <c r="AW21" s="1107"/>
      <c r="AX21" s="1630"/>
      <c r="AY21" s="1631"/>
      <c r="AZ21" s="1626"/>
      <c r="BA21" s="1627"/>
      <c r="BB21" s="1107"/>
      <c r="BC21" s="1630"/>
      <c r="BD21" s="1631"/>
      <c r="BE21" s="1626"/>
      <c r="BF21" s="1627"/>
      <c r="BG21" s="1107"/>
      <c r="BH21" s="1630"/>
      <c r="BI21" s="1631"/>
      <c r="BJ21" s="1626"/>
      <c r="BK21" s="1627"/>
      <c r="BL21" s="1107"/>
      <c r="BM21" s="1630"/>
      <c r="BN21" s="1631"/>
      <c r="BO21" s="1626"/>
      <c r="BP21" s="1627"/>
      <c r="BQ21" s="1107"/>
      <c r="BR21" s="1630"/>
      <c r="BS21" s="1631"/>
      <c r="BT21" s="1626"/>
      <c r="BU21" s="1627"/>
      <c r="BV21" s="1107"/>
      <c r="BW21" s="1630"/>
      <c r="BX21" s="1631"/>
      <c r="BY21" s="1635"/>
      <c r="BZ21" s="1635"/>
      <c r="CA21" s="1635"/>
      <c r="CB21" s="1635"/>
      <c r="CC21" s="1635"/>
      <c r="CD21" s="1647"/>
    </row>
    <row r="22" spans="1:82" ht="9.9499999999999993" customHeight="1">
      <c r="A22" s="1601"/>
      <c r="B22" s="1619"/>
      <c r="C22" s="1619"/>
      <c r="D22" s="1619"/>
      <c r="E22" s="1619"/>
      <c r="F22" s="1619"/>
      <c r="G22" s="1619"/>
      <c r="H22" s="1620"/>
      <c r="I22" s="1607"/>
      <c r="J22" s="1602"/>
      <c r="K22" s="1602"/>
      <c r="L22" s="1602"/>
      <c r="M22" s="1602"/>
      <c r="N22" s="1602"/>
      <c r="O22" s="1602"/>
      <c r="P22" s="1602"/>
      <c r="Q22" s="1110"/>
      <c r="R22" s="1111"/>
      <c r="S22" s="1102"/>
      <c r="T22" s="1102"/>
      <c r="U22" s="1102"/>
      <c r="V22" s="1112"/>
      <c r="W22" s="1099"/>
      <c r="X22" s="1099"/>
      <c r="Y22" s="1099"/>
      <c r="Z22" s="1113"/>
      <c r="AA22" s="1102"/>
      <c r="AB22" s="1102"/>
      <c r="AC22" s="1102"/>
      <c r="AD22" s="1102"/>
      <c r="AE22" s="1114"/>
      <c r="AF22" s="1102"/>
      <c r="AG22" s="1102"/>
      <c r="AH22" s="1102"/>
      <c r="AI22" s="1102"/>
      <c r="AJ22" s="1102"/>
      <c r="AK22" s="1115"/>
      <c r="AL22" s="1102"/>
      <c r="AM22" s="1102"/>
      <c r="AN22" s="1102"/>
      <c r="AO22" s="1114"/>
      <c r="AP22" s="1102"/>
      <c r="AQ22" s="1102"/>
      <c r="AR22" s="1102"/>
      <c r="AS22" s="1102"/>
      <c r="AT22" s="1102"/>
      <c r="AU22" s="1115"/>
      <c r="AV22" s="1102"/>
      <c r="AW22" s="1102"/>
      <c r="AX22" s="1102"/>
      <c r="AY22" s="1114"/>
      <c r="AZ22" s="1102"/>
      <c r="BA22" s="1102"/>
      <c r="BB22" s="1102"/>
      <c r="BC22" s="1102"/>
      <c r="BD22" s="1102"/>
      <c r="BE22" s="1115"/>
      <c r="BF22" s="1102"/>
      <c r="BG22" s="1102"/>
      <c r="BH22" s="1102"/>
      <c r="BI22" s="1114"/>
      <c r="BJ22" s="1102"/>
      <c r="BK22" s="1102"/>
      <c r="BL22" s="1102"/>
      <c r="BM22" s="1102"/>
      <c r="BN22" s="1102"/>
      <c r="BO22" s="1115"/>
      <c r="BP22" s="1102"/>
      <c r="BQ22" s="1102"/>
      <c r="BR22" s="1102"/>
      <c r="BS22" s="1114"/>
      <c r="BT22" s="1102"/>
      <c r="BU22" s="1102"/>
      <c r="BV22" s="1102"/>
      <c r="BW22" s="1102"/>
      <c r="BX22" s="1116"/>
      <c r="BY22" s="1117"/>
      <c r="BZ22" s="1117"/>
      <c r="CA22" s="1117"/>
      <c r="CB22" s="1117"/>
      <c r="CC22" s="1117"/>
      <c r="CD22" s="1118"/>
    </row>
    <row r="23" spans="1:82" ht="9.9499999999999993" customHeight="1">
      <c r="A23" s="1621"/>
      <c r="B23" s="1622"/>
      <c r="C23" s="1622"/>
      <c r="D23" s="1622"/>
      <c r="E23" s="1622"/>
      <c r="F23" s="1622"/>
      <c r="G23" s="1622"/>
      <c r="H23" s="1623"/>
      <c r="I23" s="1615"/>
      <c r="J23" s="1616"/>
      <c r="K23" s="1616"/>
      <c r="L23" s="1616"/>
      <c r="M23" s="1616"/>
      <c r="N23" s="1616"/>
      <c r="O23" s="1616"/>
      <c r="P23" s="1616"/>
      <c r="Q23" s="1121"/>
      <c r="R23" s="1122"/>
      <c r="S23" s="1106"/>
      <c r="T23" s="1106"/>
      <c r="U23" s="1106"/>
      <c r="V23" s="1123"/>
      <c r="W23" s="1106"/>
      <c r="X23" s="1106"/>
      <c r="Y23" s="1106"/>
      <c r="Z23" s="1124"/>
      <c r="AA23" s="1106"/>
      <c r="AB23" s="1106"/>
      <c r="AC23" s="1106"/>
      <c r="AD23" s="1106"/>
      <c r="AE23" s="1124"/>
      <c r="AF23" s="1106"/>
      <c r="AG23" s="1106"/>
      <c r="AH23" s="1106"/>
      <c r="AI23" s="1106"/>
      <c r="AJ23" s="1106"/>
      <c r="AK23" s="1123"/>
      <c r="AL23" s="1106"/>
      <c r="AM23" s="1106"/>
      <c r="AN23" s="1106"/>
      <c r="AO23" s="1124"/>
      <c r="AP23" s="1106"/>
      <c r="AQ23" s="1106"/>
      <c r="AR23" s="1106"/>
      <c r="AS23" s="1106"/>
      <c r="AT23" s="1106"/>
      <c r="AU23" s="1123"/>
      <c r="AV23" s="1106"/>
      <c r="AW23" s="1106"/>
      <c r="AX23" s="1106"/>
      <c r="AY23" s="1124"/>
      <c r="AZ23" s="1106"/>
      <c r="BA23" s="1106"/>
      <c r="BB23" s="1106"/>
      <c r="BC23" s="1106"/>
      <c r="BD23" s="1106"/>
      <c r="BE23" s="1123"/>
      <c r="BF23" s="1106"/>
      <c r="BG23" s="1106"/>
      <c r="BH23" s="1106"/>
      <c r="BI23" s="1124"/>
      <c r="BJ23" s="1106"/>
      <c r="BK23" s="1106"/>
      <c r="BL23" s="1106"/>
      <c r="BM23" s="1106"/>
      <c r="BN23" s="1106"/>
      <c r="BO23" s="1123"/>
      <c r="BP23" s="1106"/>
      <c r="BQ23" s="1106"/>
      <c r="BR23" s="1106"/>
      <c r="BS23" s="1124"/>
      <c r="BT23" s="1106"/>
      <c r="BU23" s="1106"/>
      <c r="BV23" s="1106"/>
      <c r="BW23" s="1106"/>
      <c r="BX23" s="1125"/>
      <c r="BY23" s="1102"/>
      <c r="BZ23" s="1102"/>
      <c r="CA23" s="1102"/>
      <c r="CB23" s="1102"/>
      <c r="CC23" s="1102"/>
      <c r="CD23" s="1116"/>
    </row>
    <row r="24" spans="1:82" ht="9.9499999999999993" customHeight="1">
      <c r="A24" s="1601" t="s">
        <v>1239</v>
      </c>
      <c r="B24" s="1619"/>
      <c r="C24" s="1619"/>
      <c r="D24" s="1619"/>
      <c r="E24" s="1619"/>
      <c r="F24" s="1619"/>
      <c r="G24" s="1619"/>
      <c r="H24" s="1620"/>
      <c r="I24" s="1126" t="s">
        <v>1240</v>
      </c>
      <c r="J24" s="1109"/>
      <c r="K24" s="1109"/>
      <c r="L24" s="1109"/>
      <c r="M24" s="1109"/>
      <c r="N24" s="1109"/>
      <c r="O24" s="1109"/>
      <c r="P24" s="1109"/>
      <c r="Q24" s="1127"/>
      <c r="R24" s="1117"/>
      <c r="S24" s="1117"/>
      <c r="T24" s="1117"/>
      <c r="U24" s="1117"/>
      <c r="V24" s="1128"/>
      <c r="W24" s="1117"/>
      <c r="X24" s="1129"/>
      <c r="Y24" s="1117"/>
      <c r="Z24" s="1130"/>
      <c r="AA24" s="1117"/>
      <c r="AB24" s="1117"/>
      <c r="AC24" s="1117"/>
      <c r="AD24" s="1117"/>
      <c r="AE24" s="1130"/>
      <c r="AF24" s="1117"/>
      <c r="AG24" s="1117"/>
      <c r="AH24" s="1117"/>
      <c r="AI24" s="1117"/>
      <c r="AJ24" s="1117"/>
      <c r="AK24" s="1128"/>
      <c r="AL24" s="1117"/>
      <c r="AM24" s="1117"/>
      <c r="AN24" s="1117"/>
      <c r="AO24" s="1130"/>
      <c r="AP24" s="1117"/>
      <c r="AQ24" s="1117"/>
      <c r="AR24" s="1117"/>
      <c r="AS24" s="1117"/>
      <c r="AT24" s="1117"/>
      <c r="AU24" s="1128"/>
      <c r="AV24" s="1117"/>
      <c r="AW24" s="1117"/>
      <c r="AX24" s="1117"/>
      <c r="AY24" s="1130"/>
      <c r="AZ24" s="1117"/>
      <c r="BA24" s="1117"/>
      <c r="BB24" s="1117"/>
      <c r="BC24" s="1117"/>
      <c r="BD24" s="1117"/>
      <c r="BE24" s="1128"/>
      <c r="BF24" s="1117"/>
      <c r="BG24" s="1117"/>
      <c r="BH24" s="1117"/>
      <c r="BI24" s="1130"/>
      <c r="BJ24" s="1117"/>
      <c r="BK24" s="1117"/>
      <c r="BL24" s="1117"/>
      <c r="BM24" s="1117"/>
      <c r="BN24" s="1117"/>
      <c r="BO24" s="1128"/>
      <c r="BP24" s="1117"/>
      <c r="BQ24" s="1117"/>
      <c r="BR24" s="1117"/>
      <c r="BS24" s="1130"/>
      <c r="BT24" s="1117"/>
      <c r="BU24" s="1117"/>
      <c r="BV24" s="1117"/>
      <c r="BW24" s="1117"/>
      <c r="BX24" s="1118"/>
      <c r="BY24" s="1102"/>
      <c r="BZ24" s="1102"/>
      <c r="CA24" s="1102"/>
      <c r="CB24" s="1102"/>
      <c r="CC24" s="1102"/>
      <c r="CD24" s="1116"/>
    </row>
    <row r="25" spans="1:82" ht="9.9499999999999993" customHeight="1">
      <c r="A25" s="1621"/>
      <c r="B25" s="1622"/>
      <c r="C25" s="1622"/>
      <c r="D25" s="1622"/>
      <c r="E25" s="1622"/>
      <c r="F25" s="1622"/>
      <c r="G25" s="1622"/>
      <c r="H25" s="1623"/>
      <c r="I25" s="1131" t="s">
        <v>1241</v>
      </c>
      <c r="J25" s="1120"/>
      <c r="K25" s="1120"/>
      <c r="L25" s="1120"/>
      <c r="M25" s="1120"/>
      <c r="N25" s="1120"/>
      <c r="O25" s="1120"/>
      <c r="P25" s="1120"/>
      <c r="Q25" s="1104"/>
      <c r="R25" s="1106"/>
      <c r="S25" s="1106"/>
      <c r="T25" s="1106"/>
      <c r="U25" s="1106"/>
      <c r="V25" s="1123"/>
      <c r="W25" s="1106"/>
      <c r="X25" s="1105"/>
      <c r="Y25" s="1106"/>
      <c r="Z25" s="1124"/>
      <c r="AA25" s="1106"/>
      <c r="AB25" s="1106"/>
      <c r="AC25" s="1106"/>
      <c r="AD25" s="1106"/>
      <c r="AE25" s="1124"/>
      <c r="AF25" s="1106"/>
      <c r="AG25" s="1106"/>
      <c r="AH25" s="1106"/>
      <c r="AI25" s="1106"/>
      <c r="AJ25" s="1106"/>
      <c r="AK25" s="1123"/>
      <c r="AL25" s="1106"/>
      <c r="AM25" s="1106"/>
      <c r="AN25" s="1106"/>
      <c r="AO25" s="1124"/>
      <c r="AP25" s="1106"/>
      <c r="AQ25" s="1106"/>
      <c r="AR25" s="1106"/>
      <c r="AS25" s="1106"/>
      <c r="AT25" s="1106"/>
      <c r="AU25" s="1123"/>
      <c r="AV25" s="1106"/>
      <c r="AW25" s="1106"/>
      <c r="AX25" s="1106"/>
      <c r="AY25" s="1124"/>
      <c r="AZ25" s="1106"/>
      <c r="BA25" s="1106"/>
      <c r="BB25" s="1106"/>
      <c r="BC25" s="1106"/>
      <c r="BD25" s="1106"/>
      <c r="BE25" s="1123"/>
      <c r="BF25" s="1106"/>
      <c r="BG25" s="1106"/>
      <c r="BH25" s="1106"/>
      <c r="BI25" s="1124"/>
      <c r="BJ25" s="1106"/>
      <c r="BK25" s="1106"/>
      <c r="BL25" s="1106"/>
      <c r="BM25" s="1132"/>
      <c r="BN25" s="1106"/>
      <c r="BO25" s="1123"/>
      <c r="BP25" s="1106"/>
      <c r="BQ25" s="1106"/>
      <c r="BR25" s="1106"/>
      <c r="BS25" s="1124"/>
      <c r="BT25" s="1106"/>
      <c r="BU25" s="1106"/>
      <c r="BV25" s="1106"/>
      <c r="BW25" s="1106"/>
      <c r="BX25" s="1125"/>
      <c r="BY25" s="1102"/>
      <c r="BZ25" s="1102"/>
      <c r="CA25" s="1102"/>
      <c r="CB25" s="1102"/>
      <c r="CC25" s="1102"/>
      <c r="CD25" s="1116"/>
    </row>
    <row r="26" spans="1:82" ht="9.9499999999999993" customHeight="1">
      <c r="A26" s="1601" t="s">
        <v>1242</v>
      </c>
      <c r="B26" s="1619"/>
      <c r="C26" s="1619"/>
      <c r="D26" s="1619"/>
      <c r="E26" s="1619"/>
      <c r="F26" s="1619"/>
      <c r="G26" s="1619"/>
      <c r="H26" s="1620"/>
      <c r="I26" s="1126" t="s">
        <v>1243</v>
      </c>
      <c r="J26" s="1133"/>
      <c r="K26" s="1133"/>
      <c r="L26" s="1133"/>
      <c r="M26" s="1133"/>
      <c r="N26" s="1133"/>
      <c r="O26" s="1133"/>
      <c r="P26" s="1133"/>
      <c r="Q26" s="1134"/>
      <c r="R26" s="1117"/>
      <c r="S26" s="1117"/>
      <c r="T26" s="1117"/>
      <c r="U26" s="1117"/>
      <c r="V26" s="1128"/>
      <c r="W26" s="1117"/>
      <c r="X26" s="1117"/>
      <c r="Y26" s="1117"/>
      <c r="Z26" s="1130"/>
      <c r="AA26" s="1117"/>
      <c r="AB26" s="1117"/>
      <c r="AC26" s="1117"/>
      <c r="AD26" s="1117"/>
      <c r="AE26" s="1130"/>
      <c r="AF26" s="1117"/>
      <c r="AG26" s="1117"/>
      <c r="AH26" s="1117"/>
      <c r="AI26" s="1117"/>
      <c r="AJ26" s="1117"/>
      <c r="AK26" s="1128"/>
      <c r="AL26" s="1117"/>
      <c r="AM26" s="1117"/>
      <c r="AN26" s="1117"/>
      <c r="AO26" s="1130"/>
      <c r="AP26" s="1117"/>
      <c r="AQ26" s="1117"/>
      <c r="AR26" s="1117"/>
      <c r="AS26" s="1117"/>
      <c r="AT26" s="1117"/>
      <c r="AU26" s="1128"/>
      <c r="AV26" s="1117"/>
      <c r="AW26" s="1117"/>
      <c r="AX26" s="1117"/>
      <c r="AY26" s="1130"/>
      <c r="AZ26" s="1117"/>
      <c r="BA26" s="1117"/>
      <c r="BB26" s="1117"/>
      <c r="BC26" s="1117"/>
      <c r="BD26" s="1117"/>
      <c r="BE26" s="1128"/>
      <c r="BF26" s="1117"/>
      <c r="BG26" s="1117"/>
      <c r="BH26" s="1117"/>
      <c r="BI26" s="1130"/>
      <c r="BJ26" s="1117"/>
      <c r="BK26" s="1117"/>
      <c r="BL26" s="1117"/>
      <c r="BM26" s="1117"/>
      <c r="BN26" s="1117"/>
      <c r="BO26" s="1128"/>
      <c r="BP26" s="1117"/>
      <c r="BQ26" s="1117"/>
      <c r="BR26" s="1117"/>
      <c r="BS26" s="1130"/>
      <c r="BT26" s="1117"/>
      <c r="BU26" s="1117"/>
      <c r="BV26" s="1117"/>
      <c r="BW26" s="1117"/>
      <c r="BX26" s="1118"/>
      <c r="BY26" s="1102"/>
      <c r="BZ26" s="1102"/>
      <c r="CA26" s="1102"/>
      <c r="CB26" s="1102"/>
      <c r="CC26" s="1102"/>
      <c r="CD26" s="1116"/>
    </row>
    <row r="27" spans="1:82" ht="9.9499999999999993" customHeight="1">
      <c r="A27" s="1621"/>
      <c r="B27" s="1622"/>
      <c r="C27" s="1622"/>
      <c r="D27" s="1622"/>
      <c r="E27" s="1622"/>
      <c r="F27" s="1622"/>
      <c r="G27" s="1622"/>
      <c r="H27" s="1623"/>
      <c r="I27" s="1131"/>
      <c r="J27" s="1135"/>
      <c r="K27" s="1135"/>
      <c r="L27" s="1135"/>
      <c r="M27" s="1135"/>
      <c r="N27" s="1135"/>
      <c r="O27" s="1135"/>
      <c r="P27" s="1135"/>
      <c r="Q27" s="1136"/>
      <c r="R27" s="1106"/>
      <c r="S27" s="1106"/>
      <c r="T27" s="1106"/>
      <c r="U27" s="1106"/>
      <c r="V27" s="1123"/>
      <c r="W27" s="1106"/>
      <c r="X27" s="1106"/>
      <c r="Y27" s="1106"/>
      <c r="Z27" s="1124"/>
      <c r="AA27" s="1106"/>
      <c r="AB27" s="1106"/>
      <c r="AC27" s="1106"/>
      <c r="AD27" s="1106"/>
      <c r="AE27" s="1124"/>
      <c r="AF27" s="1106"/>
      <c r="AG27" s="1106"/>
      <c r="AH27" s="1106"/>
      <c r="AI27" s="1106"/>
      <c r="AJ27" s="1106"/>
      <c r="AK27" s="1123"/>
      <c r="AL27" s="1106"/>
      <c r="AM27" s="1106"/>
      <c r="AN27" s="1106"/>
      <c r="AO27" s="1124"/>
      <c r="AP27" s="1106"/>
      <c r="AQ27" s="1106"/>
      <c r="AR27" s="1106"/>
      <c r="AS27" s="1106"/>
      <c r="AT27" s="1106"/>
      <c r="AU27" s="1123"/>
      <c r="AV27" s="1106"/>
      <c r="AW27" s="1106"/>
      <c r="AX27" s="1106"/>
      <c r="AY27" s="1124"/>
      <c r="AZ27" s="1106"/>
      <c r="BA27" s="1106"/>
      <c r="BB27" s="1106"/>
      <c r="BC27" s="1106"/>
      <c r="BD27" s="1106"/>
      <c r="BE27" s="1123"/>
      <c r="BF27" s="1106"/>
      <c r="BG27" s="1106"/>
      <c r="BH27" s="1106"/>
      <c r="BI27" s="1124"/>
      <c r="BJ27" s="1106"/>
      <c r="BK27" s="1106"/>
      <c r="BL27" s="1106"/>
      <c r="BM27" s="1106"/>
      <c r="BN27" s="1106"/>
      <c r="BO27" s="1123"/>
      <c r="BP27" s="1106"/>
      <c r="BQ27" s="1106"/>
      <c r="BR27" s="1106"/>
      <c r="BS27" s="1124"/>
      <c r="BT27" s="1106"/>
      <c r="BU27" s="1106"/>
      <c r="BV27" s="1106"/>
      <c r="BW27" s="1106"/>
      <c r="BX27" s="1125"/>
      <c r="BY27" s="1102"/>
      <c r="BZ27" s="1102"/>
      <c r="CA27" s="1102"/>
      <c r="CB27" s="1102"/>
      <c r="CC27" s="1102"/>
      <c r="CD27" s="1116"/>
    </row>
    <row r="28" spans="1:82" ht="9.9499999999999993" customHeight="1">
      <c r="A28" s="1601" t="s">
        <v>1244</v>
      </c>
      <c r="B28" s="1619"/>
      <c r="C28" s="1619"/>
      <c r="D28" s="1619"/>
      <c r="E28" s="1619"/>
      <c r="F28" s="1619"/>
      <c r="G28" s="1619"/>
      <c r="H28" s="1620"/>
      <c r="I28" s="1126" t="s">
        <v>1245</v>
      </c>
      <c r="J28" s="1133"/>
      <c r="K28" s="1133"/>
      <c r="L28" s="1133"/>
      <c r="M28" s="1133"/>
      <c r="N28" s="1133"/>
      <c r="O28" s="1133"/>
      <c r="P28" s="1133"/>
      <c r="Q28" s="1134"/>
      <c r="R28" s="1117"/>
      <c r="S28" s="1133"/>
      <c r="T28" s="1133"/>
      <c r="U28" s="1117"/>
      <c r="V28" s="1128"/>
      <c r="W28" s="1117"/>
      <c r="X28" s="1117"/>
      <c r="Y28" s="1117"/>
      <c r="Z28" s="1130"/>
      <c r="AA28" s="1117"/>
      <c r="AB28" s="1117"/>
      <c r="AC28" s="1117"/>
      <c r="AD28" s="1117"/>
      <c r="AE28" s="1130"/>
      <c r="AF28" s="1117"/>
      <c r="AG28" s="1117"/>
      <c r="AH28" s="1117"/>
      <c r="AI28" s="1117"/>
      <c r="AJ28" s="1117"/>
      <c r="AK28" s="1128"/>
      <c r="AL28" s="1117"/>
      <c r="AM28" s="1117"/>
      <c r="AN28" s="1117"/>
      <c r="AO28" s="1130"/>
      <c r="AP28" s="1117"/>
      <c r="AQ28" s="1117"/>
      <c r="AR28" s="1117"/>
      <c r="AS28" s="1117"/>
      <c r="AT28" s="1117"/>
      <c r="AU28" s="1128"/>
      <c r="AV28" s="1117"/>
      <c r="AW28" s="1117"/>
      <c r="AX28" s="1117"/>
      <c r="AY28" s="1130"/>
      <c r="AZ28" s="1117"/>
      <c r="BA28" s="1117"/>
      <c r="BB28" s="1117"/>
      <c r="BC28" s="1117"/>
      <c r="BD28" s="1117"/>
      <c r="BE28" s="1128"/>
      <c r="BF28" s="1117"/>
      <c r="BG28" s="1117"/>
      <c r="BH28" s="1117"/>
      <c r="BI28" s="1130"/>
      <c r="BJ28" s="1117"/>
      <c r="BK28" s="1117"/>
      <c r="BL28" s="1117"/>
      <c r="BM28" s="1117"/>
      <c r="BN28" s="1117"/>
      <c r="BO28" s="1128"/>
      <c r="BP28" s="1117"/>
      <c r="BQ28" s="1117"/>
      <c r="BR28" s="1117"/>
      <c r="BS28" s="1130"/>
      <c r="BT28" s="1117"/>
      <c r="BU28" s="1117"/>
      <c r="BV28" s="1117"/>
      <c r="BW28" s="1117"/>
      <c r="BX28" s="1118"/>
      <c r="BY28" s="1102"/>
      <c r="BZ28" s="1102"/>
      <c r="CA28" s="1102"/>
      <c r="CB28" s="1102"/>
      <c r="CC28" s="1102"/>
      <c r="CD28" s="1116"/>
    </row>
    <row r="29" spans="1:82" ht="9.9499999999999993" customHeight="1">
      <c r="A29" s="1621"/>
      <c r="B29" s="1622"/>
      <c r="C29" s="1622"/>
      <c r="D29" s="1622"/>
      <c r="E29" s="1622"/>
      <c r="F29" s="1622"/>
      <c r="G29" s="1622"/>
      <c r="H29" s="1623"/>
      <c r="I29" s="1131"/>
      <c r="J29" s="1135"/>
      <c r="K29" s="1135"/>
      <c r="L29" s="1135"/>
      <c r="M29" s="1135"/>
      <c r="N29" s="1135"/>
      <c r="O29" s="1135"/>
      <c r="P29" s="1135"/>
      <c r="Q29" s="1136"/>
      <c r="R29" s="1106"/>
      <c r="S29" s="1135"/>
      <c r="T29" s="1135"/>
      <c r="U29" s="1106"/>
      <c r="V29" s="1123"/>
      <c r="W29" s="1106"/>
      <c r="X29" s="1106"/>
      <c r="Y29" s="1106"/>
      <c r="Z29" s="1124"/>
      <c r="AA29" s="1106"/>
      <c r="AB29" s="1106"/>
      <c r="AC29" s="1106"/>
      <c r="AD29" s="1106"/>
      <c r="AE29" s="1124"/>
      <c r="AF29" s="1106"/>
      <c r="AG29" s="1106"/>
      <c r="AH29" s="1106"/>
      <c r="AI29" s="1106"/>
      <c r="AJ29" s="1106"/>
      <c r="AK29" s="1123"/>
      <c r="AL29" s="1106"/>
      <c r="AM29" s="1106"/>
      <c r="AN29" s="1106"/>
      <c r="AO29" s="1124"/>
      <c r="AP29" s="1106"/>
      <c r="AQ29" s="1106"/>
      <c r="AR29" s="1106"/>
      <c r="AS29" s="1106"/>
      <c r="AT29" s="1106"/>
      <c r="AU29" s="1123"/>
      <c r="AV29" s="1106"/>
      <c r="AW29" s="1106"/>
      <c r="AX29" s="1106"/>
      <c r="AY29" s="1124"/>
      <c r="AZ29" s="1106"/>
      <c r="BA29" s="1106"/>
      <c r="BB29" s="1106"/>
      <c r="BC29" s="1106"/>
      <c r="BD29" s="1106"/>
      <c r="BE29" s="1123"/>
      <c r="BF29" s="1106"/>
      <c r="BG29" s="1106"/>
      <c r="BH29" s="1106"/>
      <c r="BI29" s="1124"/>
      <c r="BJ29" s="1106"/>
      <c r="BK29" s="1106"/>
      <c r="BL29" s="1106"/>
      <c r="BM29" s="1106"/>
      <c r="BN29" s="1106"/>
      <c r="BO29" s="1123"/>
      <c r="BP29" s="1106"/>
      <c r="BQ29" s="1106"/>
      <c r="BR29" s="1106"/>
      <c r="BS29" s="1124"/>
      <c r="BT29" s="1106"/>
      <c r="BU29" s="1106"/>
      <c r="BV29" s="1106"/>
      <c r="BW29" s="1106"/>
      <c r="BX29" s="1125"/>
      <c r="BY29" s="1102"/>
      <c r="BZ29" s="1102"/>
      <c r="CA29" s="1102"/>
      <c r="CB29" s="1102"/>
      <c r="CC29" s="1102"/>
      <c r="CD29" s="1116"/>
    </row>
    <row r="30" spans="1:82" ht="9.9499999999999993" customHeight="1">
      <c r="A30" s="1601" t="s">
        <v>1246</v>
      </c>
      <c r="B30" s="1619"/>
      <c r="C30" s="1619"/>
      <c r="D30" s="1619"/>
      <c r="E30" s="1619"/>
      <c r="F30" s="1619"/>
      <c r="G30" s="1619"/>
      <c r="H30" s="1620"/>
      <c r="I30" s="1126" t="s">
        <v>1247</v>
      </c>
      <c r="J30" s="1133"/>
      <c r="K30" s="1133"/>
      <c r="L30" s="1133"/>
      <c r="M30" s="1133"/>
      <c r="N30" s="1133"/>
      <c r="O30" s="1133"/>
      <c r="P30" s="1133"/>
      <c r="Q30" s="1134"/>
      <c r="R30" s="1117"/>
      <c r="S30" s="1117"/>
      <c r="T30" s="1117"/>
      <c r="U30" s="1117"/>
      <c r="V30" s="1128"/>
      <c r="W30" s="1117"/>
      <c r="X30" s="1117"/>
      <c r="Y30" s="1117"/>
      <c r="Z30" s="1130"/>
      <c r="AA30" s="1117"/>
      <c r="AB30" s="1117"/>
      <c r="AC30" s="1117"/>
      <c r="AD30" s="1117"/>
      <c r="AE30" s="1130"/>
      <c r="AF30" s="1117"/>
      <c r="AG30" s="1117"/>
      <c r="AH30" s="1117"/>
      <c r="AI30" s="1117"/>
      <c r="AJ30" s="1117"/>
      <c r="AK30" s="1128"/>
      <c r="AL30" s="1117"/>
      <c r="AM30" s="1117"/>
      <c r="AN30" s="1117"/>
      <c r="AO30" s="1130"/>
      <c r="AP30" s="1117"/>
      <c r="AQ30" s="1117"/>
      <c r="AR30" s="1117"/>
      <c r="AS30" s="1117"/>
      <c r="AT30" s="1117"/>
      <c r="AU30" s="1128"/>
      <c r="AV30" s="1117"/>
      <c r="AW30" s="1117"/>
      <c r="AX30" s="1117"/>
      <c r="AY30" s="1130"/>
      <c r="AZ30" s="1117"/>
      <c r="BA30" s="1117"/>
      <c r="BB30" s="1117"/>
      <c r="BC30" s="1117"/>
      <c r="BD30" s="1117"/>
      <c r="BE30" s="1128"/>
      <c r="BF30" s="1117"/>
      <c r="BG30" s="1117"/>
      <c r="BH30" s="1117"/>
      <c r="BI30" s="1130"/>
      <c r="BJ30" s="1117"/>
      <c r="BK30" s="1117"/>
      <c r="BL30" s="1117"/>
      <c r="BM30" s="1117"/>
      <c r="BN30" s="1117"/>
      <c r="BO30" s="1128"/>
      <c r="BP30" s="1117"/>
      <c r="BQ30" s="1117"/>
      <c r="BR30" s="1117"/>
      <c r="BS30" s="1130"/>
      <c r="BT30" s="1117"/>
      <c r="BU30" s="1117"/>
      <c r="BV30" s="1117"/>
      <c r="BW30" s="1117"/>
      <c r="BX30" s="1118"/>
      <c r="BY30" s="1102"/>
      <c r="BZ30" s="1102"/>
      <c r="CA30" s="1102"/>
      <c r="CB30" s="1102"/>
      <c r="CC30" s="1102"/>
      <c r="CD30" s="1116"/>
    </row>
    <row r="31" spans="1:82" ht="9.9499999999999993" customHeight="1">
      <c r="A31" s="1621"/>
      <c r="B31" s="1622"/>
      <c r="C31" s="1622"/>
      <c r="D31" s="1622"/>
      <c r="E31" s="1622"/>
      <c r="F31" s="1622"/>
      <c r="G31" s="1622"/>
      <c r="H31" s="1623"/>
      <c r="I31" s="1131"/>
      <c r="J31" s="1135"/>
      <c r="K31" s="1135"/>
      <c r="L31" s="1135"/>
      <c r="M31" s="1135"/>
      <c r="N31" s="1135"/>
      <c r="O31" s="1135"/>
      <c r="P31" s="1135"/>
      <c r="Q31" s="1136"/>
      <c r="R31" s="1106"/>
      <c r="S31" s="1106"/>
      <c r="T31" s="1106"/>
      <c r="U31" s="1106"/>
      <c r="V31" s="1123"/>
      <c r="W31" s="1106"/>
      <c r="X31" s="1106"/>
      <c r="Y31" s="1106"/>
      <c r="Z31" s="1124"/>
      <c r="AA31" s="1106"/>
      <c r="AB31" s="1106"/>
      <c r="AC31" s="1106"/>
      <c r="AD31" s="1106"/>
      <c r="AE31" s="1124"/>
      <c r="AF31" s="1106"/>
      <c r="AG31" s="1106"/>
      <c r="AH31" s="1106"/>
      <c r="AI31" s="1106"/>
      <c r="AJ31" s="1106"/>
      <c r="AK31" s="1123"/>
      <c r="AL31" s="1106"/>
      <c r="AM31" s="1106"/>
      <c r="AN31" s="1106"/>
      <c r="AO31" s="1124"/>
      <c r="AP31" s="1106"/>
      <c r="AQ31" s="1106"/>
      <c r="AR31" s="1106"/>
      <c r="AS31" s="1106"/>
      <c r="AT31" s="1106"/>
      <c r="AU31" s="1123"/>
      <c r="AV31" s="1106"/>
      <c r="AW31" s="1106"/>
      <c r="AX31" s="1106"/>
      <c r="AY31" s="1124"/>
      <c r="AZ31" s="1106"/>
      <c r="BA31" s="1106"/>
      <c r="BB31" s="1106"/>
      <c r="BC31" s="1106"/>
      <c r="BD31" s="1106"/>
      <c r="BE31" s="1123"/>
      <c r="BF31" s="1106"/>
      <c r="BG31" s="1106"/>
      <c r="BH31" s="1106"/>
      <c r="BI31" s="1124"/>
      <c r="BJ31" s="1106"/>
      <c r="BK31" s="1106"/>
      <c r="BL31" s="1106"/>
      <c r="BM31" s="1106"/>
      <c r="BN31" s="1106"/>
      <c r="BO31" s="1123"/>
      <c r="BP31" s="1106"/>
      <c r="BQ31" s="1106"/>
      <c r="BR31" s="1106"/>
      <c r="BS31" s="1124"/>
      <c r="BT31" s="1106"/>
      <c r="BU31" s="1106"/>
      <c r="BV31" s="1106"/>
      <c r="BW31" s="1106"/>
      <c r="BX31" s="1125"/>
      <c r="BY31" s="1102"/>
      <c r="BZ31" s="1102"/>
      <c r="CA31" s="1102"/>
      <c r="CB31" s="1102"/>
      <c r="CC31" s="1102"/>
      <c r="CD31" s="1116"/>
    </row>
    <row r="32" spans="1:82" ht="9.9499999999999993" customHeight="1">
      <c r="A32" s="1601" t="s">
        <v>1248</v>
      </c>
      <c r="B32" s="1619"/>
      <c r="C32" s="1619"/>
      <c r="D32" s="1619"/>
      <c r="E32" s="1619"/>
      <c r="F32" s="1619"/>
      <c r="G32" s="1619"/>
      <c r="H32" s="1620"/>
      <c r="I32" s="1126" t="s">
        <v>1249</v>
      </c>
      <c r="J32" s="1109"/>
      <c r="K32" s="1109"/>
      <c r="L32" s="1109"/>
      <c r="M32" s="1109"/>
      <c r="N32" s="1109"/>
      <c r="O32" s="1109"/>
      <c r="P32" s="1109"/>
      <c r="Q32" s="1134"/>
      <c r="R32" s="1117"/>
      <c r="S32" s="1117"/>
      <c r="T32" s="1117"/>
      <c r="U32" s="1117"/>
      <c r="V32" s="1128"/>
      <c r="W32" s="1117"/>
      <c r="X32" s="1117"/>
      <c r="Y32" s="1117"/>
      <c r="Z32" s="1130"/>
      <c r="AA32" s="1117"/>
      <c r="AB32" s="1117"/>
      <c r="AC32" s="1117"/>
      <c r="AD32" s="1117"/>
      <c r="AE32" s="1130"/>
      <c r="AF32" s="1117"/>
      <c r="AG32" s="1117"/>
      <c r="AH32" s="1117"/>
      <c r="AI32" s="1117"/>
      <c r="AJ32" s="1117"/>
      <c r="AK32" s="1128"/>
      <c r="AL32" s="1117"/>
      <c r="AM32" s="1117"/>
      <c r="AN32" s="1117"/>
      <c r="AO32" s="1130"/>
      <c r="AP32" s="1117"/>
      <c r="AQ32" s="1117"/>
      <c r="AR32" s="1117"/>
      <c r="AS32" s="1117"/>
      <c r="AT32" s="1117"/>
      <c r="AU32" s="1128"/>
      <c r="AV32" s="1117"/>
      <c r="AW32" s="1117"/>
      <c r="AX32" s="1117"/>
      <c r="AY32" s="1130"/>
      <c r="AZ32" s="1117"/>
      <c r="BA32" s="1117"/>
      <c r="BB32" s="1117"/>
      <c r="BC32" s="1117"/>
      <c r="BD32" s="1117"/>
      <c r="BE32" s="1128"/>
      <c r="BF32" s="1117"/>
      <c r="BG32" s="1117"/>
      <c r="BH32" s="1117"/>
      <c r="BI32" s="1130"/>
      <c r="BJ32" s="1117"/>
      <c r="BK32" s="1117"/>
      <c r="BL32" s="1117"/>
      <c r="BM32" s="1117"/>
      <c r="BN32" s="1117"/>
      <c r="BO32" s="1128"/>
      <c r="BP32" s="1117"/>
      <c r="BQ32" s="1117"/>
      <c r="BR32" s="1117"/>
      <c r="BS32" s="1130"/>
      <c r="BT32" s="1117"/>
      <c r="BU32" s="1117"/>
      <c r="BV32" s="1117"/>
      <c r="BW32" s="1117"/>
      <c r="BX32" s="1118"/>
      <c r="BY32" s="1102"/>
      <c r="BZ32" s="1102"/>
      <c r="CA32" s="1102"/>
      <c r="CB32" s="1102"/>
      <c r="CC32" s="1102"/>
      <c r="CD32" s="1116"/>
    </row>
    <row r="33" spans="1:82" ht="9.9499999999999993" customHeight="1">
      <c r="A33" s="1621"/>
      <c r="B33" s="1622"/>
      <c r="C33" s="1622"/>
      <c r="D33" s="1622"/>
      <c r="E33" s="1622"/>
      <c r="F33" s="1622"/>
      <c r="G33" s="1622"/>
      <c r="H33" s="1623"/>
      <c r="I33" s="1131" t="s">
        <v>1250</v>
      </c>
      <c r="J33" s="1120"/>
      <c r="K33" s="1120"/>
      <c r="L33" s="1120"/>
      <c r="M33" s="1120"/>
      <c r="N33" s="1120"/>
      <c r="O33" s="1120"/>
      <c r="P33" s="1120"/>
      <c r="Q33" s="1136"/>
      <c r="R33" s="1106"/>
      <c r="S33" s="1106"/>
      <c r="T33" s="1106"/>
      <c r="U33" s="1106"/>
      <c r="V33" s="1123"/>
      <c r="W33" s="1106"/>
      <c r="X33" s="1106"/>
      <c r="Y33" s="1106"/>
      <c r="Z33" s="1124"/>
      <c r="AA33" s="1106"/>
      <c r="AB33" s="1106"/>
      <c r="AC33" s="1106"/>
      <c r="AD33" s="1106"/>
      <c r="AE33" s="1124"/>
      <c r="AF33" s="1106"/>
      <c r="AG33" s="1106"/>
      <c r="AH33" s="1106"/>
      <c r="AI33" s="1106"/>
      <c r="AJ33" s="1106"/>
      <c r="AK33" s="1123"/>
      <c r="AL33" s="1106"/>
      <c r="AM33" s="1106"/>
      <c r="AN33" s="1106"/>
      <c r="AO33" s="1124"/>
      <c r="AP33" s="1106"/>
      <c r="AQ33" s="1106"/>
      <c r="AR33" s="1106"/>
      <c r="AS33" s="1106"/>
      <c r="AT33" s="1106"/>
      <c r="AU33" s="1123"/>
      <c r="AV33" s="1106"/>
      <c r="AW33" s="1106"/>
      <c r="AX33" s="1106"/>
      <c r="AY33" s="1124"/>
      <c r="AZ33" s="1106"/>
      <c r="BA33" s="1106"/>
      <c r="BB33" s="1106"/>
      <c r="BC33" s="1106"/>
      <c r="BD33" s="1106"/>
      <c r="BE33" s="1123"/>
      <c r="BF33" s="1106"/>
      <c r="BG33" s="1106"/>
      <c r="BH33" s="1106"/>
      <c r="BI33" s="1124"/>
      <c r="BJ33" s="1106"/>
      <c r="BK33" s="1106"/>
      <c r="BL33" s="1106"/>
      <c r="BM33" s="1106"/>
      <c r="BN33" s="1106"/>
      <c r="BO33" s="1123"/>
      <c r="BP33" s="1106"/>
      <c r="BQ33" s="1106"/>
      <c r="BR33" s="1106"/>
      <c r="BS33" s="1124"/>
      <c r="BT33" s="1106"/>
      <c r="BU33" s="1106"/>
      <c r="BV33" s="1106"/>
      <c r="BW33" s="1106"/>
      <c r="BX33" s="1125"/>
      <c r="BY33" s="1102"/>
      <c r="BZ33" s="1102"/>
      <c r="CA33" s="1102"/>
      <c r="CB33" s="1102"/>
      <c r="CC33" s="1102"/>
      <c r="CD33" s="1116"/>
    </row>
    <row r="34" spans="1:82" ht="9.9499999999999993" customHeight="1">
      <c r="A34" s="1601" t="s">
        <v>1251</v>
      </c>
      <c r="B34" s="1602"/>
      <c r="C34" s="1602"/>
      <c r="D34" s="1602"/>
      <c r="E34" s="1602"/>
      <c r="F34" s="1602"/>
      <c r="G34" s="1602"/>
      <c r="H34" s="1603"/>
      <c r="I34" s="1126" t="s">
        <v>1252</v>
      </c>
      <c r="J34" s="1109"/>
      <c r="K34" s="1109"/>
      <c r="L34" s="1109"/>
      <c r="M34" s="1109"/>
      <c r="N34" s="1109"/>
      <c r="O34" s="1109"/>
      <c r="P34" s="1109"/>
      <c r="Q34" s="1134"/>
      <c r="R34" s="1117"/>
      <c r="S34" s="1117"/>
      <c r="T34" s="1117"/>
      <c r="U34" s="1117"/>
      <c r="V34" s="1128"/>
      <c r="W34" s="1117"/>
      <c r="X34" s="1117"/>
      <c r="Y34" s="1117"/>
      <c r="Z34" s="1130"/>
      <c r="AA34" s="1117"/>
      <c r="AB34" s="1117"/>
      <c r="AC34" s="1117"/>
      <c r="AD34" s="1117"/>
      <c r="AE34" s="1130"/>
      <c r="AF34" s="1117"/>
      <c r="AG34" s="1117"/>
      <c r="AH34" s="1117"/>
      <c r="AI34" s="1117"/>
      <c r="AJ34" s="1117"/>
      <c r="AK34" s="1128"/>
      <c r="AL34" s="1117"/>
      <c r="AM34" s="1117"/>
      <c r="AN34" s="1117"/>
      <c r="AO34" s="1130"/>
      <c r="AP34" s="1117"/>
      <c r="AQ34" s="1117"/>
      <c r="AR34" s="1117"/>
      <c r="AS34" s="1117"/>
      <c r="AT34" s="1117"/>
      <c r="AU34" s="1128"/>
      <c r="AV34" s="1117"/>
      <c r="AW34" s="1117"/>
      <c r="AX34" s="1117"/>
      <c r="AY34" s="1130"/>
      <c r="AZ34" s="1117"/>
      <c r="BA34" s="1117"/>
      <c r="BB34" s="1117"/>
      <c r="BC34" s="1117"/>
      <c r="BD34" s="1117"/>
      <c r="BE34" s="1128"/>
      <c r="BF34" s="1117"/>
      <c r="BG34" s="1117"/>
      <c r="BH34" s="1117"/>
      <c r="BI34" s="1130"/>
      <c r="BJ34" s="1117"/>
      <c r="BK34" s="1117"/>
      <c r="BL34" s="1117"/>
      <c r="BM34" s="1117"/>
      <c r="BN34" s="1117"/>
      <c r="BO34" s="1128"/>
      <c r="BP34" s="1117"/>
      <c r="BQ34" s="1117"/>
      <c r="BR34" s="1117"/>
      <c r="BS34" s="1130"/>
      <c r="BT34" s="1117"/>
      <c r="BU34" s="1117"/>
      <c r="BV34" s="1117"/>
      <c r="BW34" s="1117"/>
      <c r="BX34" s="1118"/>
      <c r="BY34" s="1102"/>
      <c r="BZ34" s="1102"/>
      <c r="CA34" s="1102"/>
      <c r="CB34" s="1102"/>
      <c r="CC34" s="1102"/>
      <c r="CD34" s="1116"/>
    </row>
    <row r="35" spans="1:82" ht="9.9499999999999993" customHeight="1">
      <c r="A35" s="1617"/>
      <c r="B35" s="1616"/>
      <c r="C35" s="1616"/>
      <c r="D35" s="1616"/>
      <c r="E35" s="1616"/>
      <c r="F35" s="1616"/>
      <c r="G35" s="1616"/>
      <c r="H35" s="1618"/>
      <c r="I35" s="1131" t="s">
        <v>1253</v>
      </c>
      <c r="J35" s="1120"/>
      <c r="K35" s="1120"/>
      <c r="L35" s="1120"/>
      <c r="M35" s="1120"/>
      <c r="N35" s="1120"/>
      <c r="O35" s="1120"/>
      <c r="P35" s="1120"/>
      <c r="Q35" s="1136"/>
      <c r="R35" s="1106"/>
      <c r="S35" s="1106"/>
      <c r="T35" s="1106"/>
      <c r="U35" s="1106"/>
      <c r="V35" s="1123"/>
      <c r="W35" s="1106"/>
      <c r="X35" s="1106"/>
      <c r="Y35" s="1106"/>
      <c r="Z35" s="1124"/>
      <c r="AA35" s="1106"/>
      <c r="AB35" s="1106"/>
      <c r="AC35" s="1106"/>
      <c r="AD35" s="1106"/>
      <c r="AE35" s="1124"/>
      <c r="AF35" s="1106"/>
      <c r="AG35" s="1106"/>
      <c r="AH35" s="1106"/>
      <c r="AI35" s="1106"/>
      <c r="AJ35" s="1106"/>
      <c r="AK35" s="1123"/>
      <c r="AL35" s="1106"/>
      <c r="AM35" s="1106"/>
      <c r="AN35" s="1106"/>
      <c r="AO35" s="1124"/>
      <c r="AP35" s="1106"/>
      <c r="AQ35" s="1106"/>
      <c r="AR35" s="1106"/>
      <c r="AS35" s="1106"/>
      <c r="AT35" s="1106"/>
      <c r="AU35" s="1123"/>
      <c r="AV35" s="1106"/>
      <c r="AW35" s="1106"/>
      <c r="AX35" s="1106"/>
      <c r="AY35" s="1124"/>
      <c r="AZ35" s="1106"/>
      <c r="BA35" s="1106"/>
      <c r="BB35" s="1106"/>
      <c r="BC35" s="1106"/>
      <c r="BD35" s="1106"/>
      <c r="BE35" s="1123"/>
      <c r="BF35" s="1106"/>
      <c r="BG35" s="1106"/>
      <c r="BH35" s="1106"/>
      <c r="BI35" s="1124"/>
      <c r="BJ35" s="1106"/>
      <c r="BK35" s="1106"/>
      <c r="BL35" s="1106"/>
      <c r="BM35" s="1106"/>
      <c r="BN35" s="1106"/>
      <c r="BO35" s="1123"/>
      <c r="BP35" s="1106"/>
      <c r="BQ35" s="1106"/>
      <c r="BR35" s="1106"/>
      <c r="BS35" s="1124"/>
      <c r="BT35" s="1106"/>
      <c r="BU35" s="1106"/>
      <c r="BV35" s="1106"/>
      <c r="BW35" s="1106"/>
      <c r="BX35" s="1125"/>
      <c r="BY35" s="1102"/>
      <c r="BZ35" s="1102"/>
      <c r="CA35" s="1102"/>
      <c r="CB35" s="1102"/>
      <c r="CC35" s="1102"/>
      <c r="CD35" s="1116"/>
    </row>
    <row r="36" spans="1:82" ht="9.9499999999999993" customHeight="1">
      <c r="A36" s="1601" t="s">
        <v>1254</v>
      </c>
      <c r="B36" s="1602"/>
      <c r="C36" s="1602"/>
      <c r="D36" s="1602"/>
      <c r="E36" s="1602"/>
      <c r="F36" s="1602"/>
      <c r="G36" s="1602"/>
      <c r="H36" s="1603"/>
      <c r="I36" s="1126" t="s">
        <v>1255</v>
      </c>
      <c r="J36" s="1109"/>
      <c r="K36" s="1109"/>
      <c r="L36" s="1109"/>
      <c r="M36" s="1109"/>
      <c r="N36" s="1109"/>
      <c r="O36" s="1109"/>
      <c r="P36" s="1109"/>
      <c r="Q36" s="1134"/>
      <c r="R36" s="1117"/>
      <c r="S36" s="1117"/>
      <c r="T36" s="1117"/>
      <c r="U36" s="1117"/>
      <c r="V36" s="1128"/>
      <c r="W36" s="1117"/>
      <c r="X36" s="1117"/>
      <c r="Y36" s="1117"/>
      <c r="Z36" s="1130"/>
      <c r="AA36" s="1117"/>
      <c r="AB36" s="1117"/>
      <c r="AC36" s="1117"/>
      <c r="AD36" s="1117"/>
      <c r="AE36" s="1130"/>
      <c r="AF36" s="1117"/>
      <c r="AG36" s="1117"/>
      <c r="AH36" s="1117"/>
      <c r="AI36" s="1117"/>
      <c r="AJ36" s="1117"/>
      <c r="AK36" s="1128"/>
      <c r="AL36" s="1117"/>
      <c r="AM36" s="1117"/>
      <c r="AN36" s="1117"/>
      <c r="AO36" s="1130"/>
      <c r="AP36" s="1117"/>
      <c r="AQ36" s="1117"/>
      <c r="AR36" s="1117"/>
      <c r="AS36" s="1117"/>
      <c r="AT36" s="1117"/>
      <c r="AU36" s="1128"/>
      <c r="AV36" s="1117"/>
      <c r="AW36" s="1117"/>
      <c r="AX36" s="1117"/>
      <c r="AY36" s="1130"/>
      <c r="AZ36" s="1117"/>
      <c r="BA36" s="1117"/>
      <c r="BB36" s="1117"/>
      <c r="BC36" s="1117"/>
      <c r="BD36" s="1117"/>
      <c r="BE36" s="1128"/>
      <c r="BF36" s="1117"/>
      <c r="BG36" s="1117"/>
      <c r="BH36" s="1117"/>
      <c r="BI36" s="1130"/>
      <c r="BJ36" s="1117"/>
      <c r="BK36" s="1117"/>
      <c r="BL36" s="1117"/>
      <c r="BM36" s="1117"/>
      <c r="BN36" s="1117"/>
      <c r="BO36" s="1128"/>
      <c r="BP36" s="1117"/>
      <c r="BQ36" s="1117"/>
      <c r="BR36" s="1117"/>
      <c r="BS36" s="1130"/>
      <c r="BT36" s="1117"/>
      <c r="BU36" s="1117"/>
      <c r="BV36" s="1117"/>
      <c r="BW36" s="1117"/>
      <c r="BX36" s="1118"/>
      <c r="BY36" s="1102"/>
      <c r="BZ36" s="1102"/>
      <c r="CA36" s="1102"/>
      <c r="CB36" s="1102"/>
      <c r="CC36" s="1102"/>
      <c r="CD36" s="1116"/>
    </row>
    <row r="37" spans="1:82" ht="9.9499999999999993" customHeight="1">
      <c r="A37" s="1617"/>
      <c r="B37" s="1616"/>
      <c r="C37" s="1616"/>
      <c r="D37" s="1616"/>
      <c r="E37" s="1616"/>
      <c r="F37" s="1616"/>
      <c r="G37" s="1616"/>
      <c r="H37" s="1618"/>
      <c r="I37" s="1131" t="s">
        <v>1256</v>
      </c>
      <c r="J37" s="1120"/>
      <c r="K37" s="1120"/>
      <c r="L37" s="1120"/>
      <c r="M37" s="1120"/>
      <c r="N37" s="1120"/>
      <c r="O37" s="1120"/>
      <c r="P37" s="1120"/>
      <c r="Q37" s="1136"/>
      <c r="R37" s="1106"/>
      <c r="S37" s="1106"/>
      <c r="T37" s="1106"/>
      <c r="U37" s="1106"/>
      <c r="V37" s="1123"/>
      <c r="W37" s="1106"/>
      <c r="X37" s="1106"/>
      <c r="Y37" s="1106"/>
      <c r="Z37" s="1124"/>
      <c r="AA37" s="1106"/>
      <c r="AB37" s="1106"/>
      <c r="AC37" s="1106"/>
      <c r="AD37" s="1106"/>
      <c r="AE37" s="1124"/>
      <c r="AF37" s="1106"/>
      <c r="AG37" s="1106"/>
      <c r="AH37" s="1106"/>
      <c r="AI37" s="1106"/>
      <c r="AJ37" s="1106"/>
      <c r="AK37" s="1123"/>
      <c r="AL37" s="1106"/>
      <c r="AM37" s="1106"/>
      <c r="AN37" s="1106"/>
      <c r="AO37" s="1124"/>
      <c r="AP37" s="1106"/>
      <c r="AQ37" s="1106"/>
      <c r="AR37" s="1106"/>
      <c r="AS37" s="1106"/>
      <c r="AT37" s="1106"/>
      <c r="AU37" s="1123"/>
      <c r="AV37" s="1106"/>
      <c r="AW37" s="1106"/>
      <c r="AX37" s="1106"/>
      <c r="AY37" s="1124"/>
      <c r="AZ37" s="1106"/>
      <c r="BA37" s="1106"/>
      <c r="BB37" s="1106"/>
      <c r="BC37" s="1106"/>
      <c r="BD37" s="1106"/>
      <c r="BE37" s="1123"/>
      <c r="BF37" s="1106"/>
      <c r="BG37" s="1106"/>
      <c r="BH37" s="1106"/>
      <c r="BI37" s="1124"/>
      <c r="BJ37" s="1106"/>
      <c r="BK37" s="1106"/>
      <c r="BL37" s="1106"/>
      <c r="BM37" s="1106"/>
      <c r="BN37" s="1106"/>
      <c r="BO37" s="1123"/>
      <c r="BP37" s="1106"/>
      <c r="BQ37" s="1106"/>
      <c r="BR37" s="1106"/>
      <c r="BS37" s="1124"/>
      <c r="BT37" s="1106"/>
      <c r="BU37" s="1106"/>
      <c r="BV37" s="1106"/>
      <c r="BW37" s="1106"/>
      <c r="BX37" s="1125"/>
      <c r="BY37" s="1102"/>
      <c r="BZ37" s="1102"/>
      <c r="CA37" s="1102"/>
      <c r="CB37" s="1102"/>
      <c r="CC37" s="1102"/>
      <c r="CD37" s="1116"/>
    </row>
    <row r="38" spans="1:82" ht="9.9499999999999993" customHeight="1">
      <c r="A38" s="1609" t="s">
        <v>1257</v>
      </c>
      <c r="B38" s="1610"/>
      <c r="C38" s="1610"/>
      <c r="D38" s="1610"/>
      <c r="E38" s="1610"/>
      <c r="F38" s="1610"/>
      <c r="G38" s="1610"/>
      <c r="H38" s="1611"/>
      <c r="I38" s="1126" t="s">
        <v>1258</v>
      </c>
      <c r="J38" s="1109"/>
      <c r="K38" s="1109"/>
      <c r="L38" s="1109"/>
      <c r="M38" s="1109"/>
      <c r="N38" s="1109"/>
      <c r="O38" s="1109"/>
      <c r="P38" s="1109"/>
      <c r="Q38" s="1134"/>
      <c r="R38" s="1117"/>
      <c r="S38" s="1117"/>
      <c r="T38" s="1117"/>
      <c r="U38" s="1117"/>
      <c r="V38" s="1128"/>
      <c r="W38" s="1117"/>
      <c r="X38" s="1117"/>
      <c r="Y38" s="1117"/>
      <c r="Z38" s="1130"/>
      <c r="AA38" s="1117"/>
      <c r="AB38" s="1117"/>
      <c r="AC38" s="1117"/>
      <c r="AD38" s="1117"/>
      <c r="AE38" s="1130"/>
      <c r="AF38" s="1117"/>
      <c r="AG38" s="1117"/>
      <c r="AH38" s="1117"/>
      <c r="AI38" s="1117"/>
      <c r="AJ38" s="1117"/>
      <c r="AK38" s="1128"/>
      <c r="AL38" s="1117"/>
      <c r="AM38" s="1117"/>
      <c r="AN38" s="1117"/>
      <c r="AO38" s="1130"/>
      <c r="AP38" s="1117"/>
      <c r="AQ38" s="1117"/>
      <c r="AR38" s="1117"/>
      <c r="AS38" s="1117"/>
      <c r="AT38" s="1117"/>
      <c r="AU38" s="1128"/>
      <c r="AV38" s="1117"/>
      <c r="AW38" s="1117"/>
      <c r="AX38" s="1117"/>
      <c r="AY38" s="1130"/>
      <c r="AZ38" s="1117"/>
      <c r="BA38" s="1117"/>
      <c r="BB38" s="1117"/>
      <c r="BC38" s="1117"/>
      <c r="BD38" s="1117"/>
      <c r="BE38" s="1128"/>
      <c r="BF38" s="1117"/>
      <c r="BG38" s="1117"/>
      <c r="BH38" s="1117"/>
      <c r="BI38" s="1130"/>
      <c r="BJ38" s="1117"/>
      <c r="BK38" s="1117"/>
      <c r="BL38" s="1117"/>
      <c r="BM38" s="1117"/>
      <c r="BN38" s="1117"/>
      <c r="BO38" s="1128"/>
      <c r="BP38" s="1117"/>
      <c r="BQ38" s="1117"/>
      <c r="BR38" s="1117"/>
      <c r="BS38" s="1130"/>
      <c r="BT38" s="1117"/>
      <c r="BU38" s="1117"/>
      <c r="BV38" s="1117"/>
      <c r="BW38" s="1117"/>
      <c r="BX38" s="1118"/>
      <c r="BY38" s="1102"/>
      <c r="BZ38" s="1102"/>
      <c r="CA38" s="1102"/>
      <c r="CB38" s="1102"/>
      <c r="CC38" s="1102"/>
      <c r="CD38" s="1116"/>
    </row>
    <row r="39" spans="1:82" ht="9.9499999999999993" customHeight="1">
      <c r="A39" s="1612"/>
      <c r="B39" s="1613"/>
      <c r="C39" s="1613"/>
      <c r="D39" s="1613"/>
      <c r="E39" s="1613"/>
      <c r="F39" s="1613"/>
      <c r="G39" s="1613"/>
      <c r="H39" s="1614"/>
      <c r="I39" s="1131" t="s">
        <v>1259</v>
      </c>
      <c r="J39" s="1120"/>
      <c r="K39" s="1120"/>
      <c r="L39" s="1120"/>
      <c r="M39" s="1120"/>
      <c r="N39" s="1120"/>
      <c r="O39" s="1120"/>
      <c r="P39" s="1120"/>
      <c r="Q39" s="1136"/>
      <c r="R39" s="1106"/>
      <c r="S39" s="1106"/>
      <c r="T39" s="1106"/>
      <c r="U39" s="1106"/>
      <c r="V39" s="1123"/>
      <c r="W39" s="1106"/>
      <c r="X39" s="1106"/>
      <c r="Y39" s="1106"/>
      <c r="Z39" s="1124"/>
      <c r="AA39" s="1106"/>
      <c r="AB39" s="1106"/>
      <c r="AC39" s="1106"/>
      <c r="AD39" s="1106"/>
      <c r="AE39" s="1124"/>
      <c r="AF39" s="1106"/>
      <c r="AG39" s="1106"/>
      <c r="AH39" s="1106"/>
      <c r="AI39" s="1106"/>
      <c r="AJ39" s="1106"/>
      <c r="AK39" s="1123"/>
      <c r="AL39" s="1106"/>
      <c r="AM39" s="1106"/>
      <c r="AN39" s="1106"/>
      <c r="AO39" s="1124"/>
      <c r="AP39" s="1106"/>
      <c r="AQ39" s="1106"/>
      <c r="AR39" s="1106"/>
      <c r="AS39" s="1106"/>
      <c r="AT39" s="1106"/>
      <c r="AU39" s="1123"/>
      <c r="AV39" s="1106"/>
      <c r="AW39" s="1106"/>
      <c r="AX39" s="1106"/>
      <c r="AY39" s="1124"/>
      <c r="AZ39" s="1106"/>
      <c r="BA39" s="1106"/>
      <c r="BB39" s="1106"/>
      <c r="BC39" s="1106"/>
      <c r="BD39" s="1106"/>
      <c r="BE39" s="1123"/>
      <c r="BF39" s="1106"/>
      <c r="BG39" s="1106"/>
      <c r="BH39" s="1106"/>
      <c r="BI39" s="1124"/>
      <c r="BJ39" s="1106"/>
      <c r="BK39" s="1106"/>
      <c r="BL39" s="1106"/>
      <c r="BM39" s="1106"/>
      <c r="BN39" s="1106"/>
      <c r="BO39" s="1123"/>
      <c r="BP39" s="1106"/>
      <c r="BQ39" s="1106"/>
      <c r="BR39" s="1106"/>
      <c r="BS39" s="1124"/>
      <c r="BT39" s="1106"/>
      <c r="BU39" s="1106"/>
      <c r="BV39" s="1106"/>
      <c r="BW39" s="1106"/>
      <c r="BX39" s="1125"/>
      <c r="BY39" s="1102"/>
      <c r="BZ39" s="1102"/>
      <c r="CA39" s="1102"/>
      <c r="CB39" s="1102"/>
      <c r="CC39" s="1102"/>
      <c r="CD39" s="1116"/>
    </row>
    <row r="40" spans="1:82" ht="9.9499999999999993" customHeight="1">
      <c r="A40" s="1609" t="s">
        <v>1260</v>
      </c>
      <c r="B40" s="1610"/>
      <c r="C40" s="1610"/>
      <c r="D40" s="1610"/>
      <c r="E40" s="1610"/>
      <c r="F40" s="1610"/>
      <c r="G40" s="1610"/>
      <c r="H40" s="1611"/>
      <c r="I40" s="1126" t="s">
        <v>1261</v>
      </c>
      <c r="J40" s="1109"/>
      <c r="K40" s="1109"/>
      <c r="L40" s="1109"/>
      <c r="M40" s="1109"/>
      <c r="N40" s="1109"/>
      <c r="O40" s="1109"/>
      <c r="P40" s="1109"/>
      <c r="Q40" s="1134"/>
      <c r="R40" s="1117"/>
      <c r="S40" s="1117"/>
      <c r="T40" s="1117"/>
      <c r="U40" s="1117"/>
      <c r="V40" s="1128"/>
      <c r="W40" s="1117"/>
      <c r="X40" s="1117"/>
      <c r="Y40" s="1117"/>
      <c r="Z40" s="1130"/>
      <c r="AA40" s="1117"/>
      <c r="AB40" s="1117"/>
      <c r="AC40" s="1117"/>
      <c r="AD40" s="1117"/>
      <c r="AE40" s="1130"/>
      <c r="AF40" s="1117"/>
      <c r="AG40" s="1117"/>
      <c r="AH40" s="1117"/>
      <c r="AI40" s="1117"/>
      <c r="AJ40" s="1117"/>
      <c r="AK40" s="1128"/>
      <c r="AL40" s="1117"/>
      <c r="AM40" s="1117"/>
      <c r="AN40" s="1117"/>
      <c r="AO40" s="1130"/>
      <c r="AP40" s="1117"/>
      <c r="AQ40" s="1117"/>
      <c r="AR40" s="1117"/>
      <c r="AS40" s="1117"/>
      <c r="AT40" s="1117"/>
      <c r="AU40" s="1128"/>
      <c r="AV40" s="1117"/>
      <c r="AW40" s="1117"/>
      <c r="AX40" s="1117"/>
      <c r="AY40" s="1130"/>
      <c r="AZ40" s="1117"/>
      <c r="BA40" s="1117"/>
      <c r="BB40" s="1117"/>
      <c r="BC40" s="1117"/>
      <c r="BD40" s="1117"/>
      <c r="BE40" s="1128"/>
      <c r="BF40" s="1117"/>
      <c r="BG40" s="1117"/>
      <c r="BH40" s="1117"/>
      <c r="BI40" s="1130"/>
      <c r="BJ40" s="1117"/>
      <c r="BK40" s="1117"/>
      <c r="BL40" s="1117"/>
      <c r="BM40" s="1117"/>
      <c r="BN40" s="1117"/>
      <c r="BO40" s="1128"/>
      <c r="BP40" s="1117"/>
      <c r="BQ40" s="1117"/>
      <c r="BR40" s="1117"/>
      <c r="BS40" s="1130"/>
      <c r="BT40" s="1117"/>
      <c r="BU40" s="1117"/>
      <c r="BV40" s="1117"/>
      <c r="BW40" s="1117"/>
      <c r="BX40" s="1118"/>
      <c r="BY40" s="1101"/>
      <c r="BZ40" s="1101"/>
      <c r="CA40" s="1101"/>
      <c r="CB40" s="1101"/>
      <c r="CC40" s="1101"/>
      <c r="CD40" s="1137"/>
    </row>
    <row r="41" spans="1:82" ht="9.9499999999999993" customHeight="1">
      <c r="A41" s="1612"/>
      <c r="B41" s="1613"/>
      <c r="C41" s="1613"/>
      <c r="D41" s="1613"/>
      <c r="E41" s="1613"/>
      <c r="F41" s="1613"/>
      <c r="G41" s="1613"/>
      <c r="H41" s="1614"/>
      <c r="I41" s="1131" t="s">
        <v>1262</v>
      </c>
      <c r="J41" s="1120"/>
      <c r="K41" s="1120"/>
      <c r="L41" s="1120"/>
      <c r="M41" s="1120"/>
      <c r="N41" s="1120"/>
      <c r="O41" s="1120"/>
      <c r="P41" s="1120"/>
      <c r="Q41" s="1136"/>
      <c r="R41" s="1106"/>
      <c r="S41" s="1106"/>
      <c r="T41" s="1106"/>
      <c r="U41" s="1106"/>
      <c r="V41" s="1123"/>
      <c r="W41" s="1106"/>
      <c r="X41" s="1106"/>
      <c r="Y41" s="1106"/>
      <c r="Z41" s="1124"/>
      <c r="AA41" s="1106"/>
      <c r="AB41" s="1106"/>
      <c r="AC41" s="1106"/>
      <c r="AD41" s="1106"/>
      <c r="AE41" s="1124"/>
      <c r="AF41" s="1106"/>
      <c r="AG41" s="1106"/>
      <c r="AH41" s="1106"/>
      <c r="AI41" s="1106"/>
      <c r="AJ41" s="1106"/>
      <c r="AK41" s="1123"/>
      <c r="AL41" s="1106"/>
      <c r="AM41" s="1106"/>
      <c r="AN41" s="1106"/>
      <c r="AO41" s="1124"/>
      <c r="AP41" s="1106"/>
      <c r="AQ41" s="1106"/>
      <c r="AR41" s="1106"/>
      <c r="AS41" s="1106"/>
      <c r="AT41" s="1106"/>
      <c r="AU41" s="1123"/>
      <c r="AV41" s="1106"/>
      <c r="AW41" s="1106"/>
      <c r="AX41" s="1106"/>
      <c r="AY41" s="1124"/>
      <c r="AZ41" s="1106"/>
      <c r="BA41" s="1106"/>
      <c r="BB41" s="1106"/>
      <c r="BC41" s="1106"/>
      <c r="BD41" s="1106"/>
      <c r="BE41" s="1123"/>
      <c r="BF41" s="1106"/>
      <c r="BG41" s="1106"/>
      <c r="BH41" s="1106"/>
      <c r="BI41" s="1124"/>
      <c r="BJ41" s="1106"/>
      <c r="BK41" s="1106"/>
      <c r="BL41" s="1106"/>
      <c r="BM41" s="1106"/>
      <c r="BN41" s="1106"/>
      <c r="BO41" s="1123"/>
      <c r="BP41" s="1106"/>
      <c r="BQ41" s="1106"/>
      <c r="BR41" s="1106"/>
      <c r="BS41" s="1124"/>
      <c r="BT41" s="1106"/>
      <c r="BU41" s="1106"/>
      <c r="BV41" s="1106"/>
      <c r="BW41" s="1106"/>
      <c r="BX41" s="1125"/>
      <c r="BY41" s="1101"/>
      <c r="BZ41" s="1101"/>
      <c r="CA41" s="1101"/>
      <c r="CB41" s="1101"/>
      <c r="CC41" s="1101"/>
      <c r="CD41" s="1137"/>
    </row>
    <row r="42" spans="1:82" ht="9.9499999999999993" customHeight="1">
      <c r="A42" s="1609" t="s">
        <v>1263</v>
      </c>
      <c r="B42" s="1610"/>
      <c r="C42" s="1610"/>
      <c r="D42" s="1610"/>
      <c r="E42" s="1610"/>
      <c r="F42" s="1610"/>
      <c r="G42" s="1610"/>
      <c r="H42" s="1611"/>
      <c r="I42" s="1108"/>
      <c r="J42" s="1109"/>
      <c r="K42" s="1109"/>
      <c r="L42" s="1109"/>
      <c r="M42" s="1109"/>
      <c r="N42" s="1109"/>
      <c r="O42" s="1109"/>
      <c r="P42" s="1109"/>
      <c r="Q42" s="1134"/>
      <c r="R42" s="1117"/>
      <c r="S42" s="1117"/>
      <c r="T42" s="1117"/>
      <c r="U42" s="1117"/>
      <c r="V42" s="1128"/>
      <c r="W42" s="1117"/>
      <c r="X42" s="1117"/>
      <c r="Y42" s="1117"/>
      <c r="Z42" s="1130"/>
      <c r="AA42" s="1117"/>
      <c r="AB42" s="1117"/>
      <c r="AC42" s="1117"/>
      <c r="AD42" s="1117"/>
      <c r="AE42" s="1130"/>
      <c r="AF42" s="1117"/>
      <c r="AG42" s="1117"/>
      <c r="AH42" s="1117"/>
      <c r="AI42" s="1117"/>
      <c r="AJ42" s="1117"/>
      <c r="AK42" s="1128"/>
      <c r="AL42" s="1117"/>
      <c r="AM42" s="1117"/>
      <c r="AN42" s="1117"/>
      <c r="AO42" s="1130"/>
      <c r="AP42" s="1117"/>
      <c r="AQ42" s="1117"/>
      <c r="AR42" s="1117"/>
      <c r="AS42" s="1117"/>
      <c r="AT42" s="1117"/>
      <c r="AU42" s="1128"/>
      <c r="AV42" s="1117"/>
      <c r="AW42" s="1117"/>
      <c r="AX42" s="1117"/>
      <c r="AY42" s="1130"/>
      <c r="AZ42" s="1117"/>
      <c r="BA42" s="1117"/>
      <c r="BB42" s="1117"/>
      <c r="BC42" s="1117"/>
      <c r="BD42" s="1117"/>
      <c r="BE42" s="1128"/>
      <c r="BF42" s="1117"/>
      <c r="BG42" s="1117"/>
      <c r="BH42" s="1117"/>
      <c r="BI42" s="1130"/>
      <c r="BJ42" s="1117"/>
      <c r="BK42" s="1117"/>
      <c r="BL42" s="1117"/>
      <c r="BM42" s="1117"/>
      <c r="BN42" s="1117"/>
      <c r="BO42" s="1128"/>
      <c r="BP42" s="1117"/>
      <c r="BQ42" s="1117"/>
      <c r="BR42" s="1117"/>
      <c r="BS42" s="1130"/>
      <c r="BT42" s="1117"/>
      <c r="BU42" s="1117"/>
      <c r="BV42" s="1117"/>
      <c r="BW42" s="1117"/>
      <c r="BX42" s="1118"/>
      <c r="BY42" s="1101"/>
      <c r="BZ42" s="1101"/>
      <c r="CA42" s="1101"/>
      <c r="CB42" s="1101"/>
      <c r="CC42" s="1101"/>
      <c r="CD42" s="1137"/>
    </row>
    <row r="43" spans="1:82" ht="9.9499999999999993" customHeight="1">
      <c r="A43" s="1612"/>
      <c r="B43" s="1613"/>
      <c r="C43" s="1613"/>
      <c r="D43" s="1613"/>
      <c r="E43" s="1613"/>
      <c r="F43" s="1613"/>
      <c r="G43" s="1613"/>
      <c r="H43" s="1614"/>
      <c r="I43" s="1119"/>
      <c r="J43" s="1120"/>
      <c r="K43" s="1120"/>
      <c r="L43" s="1120"/>
      <c r="M43" s="1120"/>
      <c r="N43" s="1120"/>
      <c r="O43" s="1120"/>
      <c r="P43" s="1120"/>
      <c r="Q43" s="1136"/>
      <c r="R43" s="1106"/>
      <c r="S43" s="1106"/>
      <c r="T43" s="1106"/>
      <c r="U43" s="1106"/>
      <c r="V43" s="1123"/>
      <c r="W43" s="1106"/>
      <c r="X43" s="1106"/>
      <c r="Y43" s="1106"/>
      <c r="Z43" s="1124"/>
      <c r="AA43" s="1106"/>
      <c r="AB43" s="1106"/>
      <c r="AC43" s="1106"/>
      <c r="AD43" s="1106"/>
      <c r="AE43" s="1124"/>
      <c r="AF43" s="1106"/>
      <c r="AG43" s="1106"/>
      <c r="AH43" s="1106"/>
      <c r="AI43" s="1106"/>
      <c r="AJ43" s="1106"/>
      <c r="AK43" s="1123"/>
      <c r="AL43" s="1106"/>
      <c r="AM43" s="1106"/>
      <c r="AN43" s="1106"/>
      <c r="AO43" s="1124"/>
      <c r="AP43" s="1106"/>
      <c r="AQ43" s="1106"/>
      <c r="AR43" s="1106"/>
      <c r="AS43" s="1106"/>
      <c r="AT43" s="1106"/>
      <c r="AU43" s="1123"/>
      <c r="AV43" s="1106"/>
      <c r="AW43" s="1106"/>
      <c r="AX43" s="1106"/>
      <c r="AY43" s="1124"/>
      <c r="AZ43" s="1106"/>
      <c r="BA43" s="1106"/>
      <c r="BB43" s="1106"/>
      <c r="BC43" s="1106"/>
      <c r="BD43" s="1106"/>
      <c r="BE43" s="1123"/>
      <c r="BF43" s="1106"/>
      <c r="BG43" s="1106"/>
      <c r="BH43" s="1106"/>
      <c r="BI43" s="1124"/>
      <c r="BJ43" s="1106"/>
      <c r="BK43" s="1106"/>
      <c r="BL43" s="1106"/>
      <c r="BM43" s="1106"/>
      <c r="BN43" s="1106"/>
      <c r="BO43" s="1123"/>
      <c r="BP43" s="1106"/>
      <c r="BQ43" s="1106"/>
      <c r="BR43" s="1106"/>
      <c r="BS43" s="1124"/>
      <c r="BT43" s="1106"/>
      <c r="BU43" s="1106"/>
      <c r="BV43" s="1106"/>
      <c r="BW43" s="1106"/>
      <c r="BX43" s="1125"/>
      <c r="BY43" s="1101"/>
      <c r="BZ43" s="1101"/>
      <c r="CA43" s="1101"/>
      <c r="CB43" s="1101"/>
      <c r="CC43" s="1101"/>
      <c r="CD43" s="1137"/>
    </row>
    <row r="44" spans="1:82" ht="9.9499999999999993" customHeight="1">
      <c r="A44" s="1609" t="s">
        <v>1264</v>
      </c>
      <c r="B44" s="1610"/>
      <c r="C44" s="1610"/>
      <c r="D44" s="1610"/>
      <c r="E44" s="1610"/>
      <c r="F44" s="1610"/>
      <c r="G44" s="1610"/>
      <c r="H44" s="1611"/>
      <c r="I44" s="1108"/>
      <c r="J44" s="1109"/>
      <c r="K44" s="1109"/>
      <c r="L44" s="1109"/>
      <c r="M44" s="1109"/>
      <c r="N44" s="1109"/>
      <c r="O44" s="1109"/>
      <c r="P44" s="1109"/>
      <c r="Q44" s="1134"/>
      <c r="R44" s="1117"/>
      <c r="S44" s="1117"/>
      <c r="T44" s="1117"/>
      <c r="U44" s="1117"/>
      <c r="V44" s="1128"/>
      <c r="W44" s="1117"/>
      <c r="X44" s="1117"/>
      <c r="Y44" s="1117"/>
      <c r="Z44" s="1130"/>
      <c r="AA44" s="1117"/>
      <c r="AB44" s="1117"/>
      <c r="AC44" s="1117"/>
      <c r="AD44" s="1117"/>
      <c r="AE44" s="1130"/>
      <c r="AF44" s="1117"/>
      <c r="AG44" s="1117"/>
      <c r="AH44" s="1117"/>
      <c r="AI44" s="1117"/>
      <c r="AJ44" s="1117"/>
      <c r="AK44" s="1128"/>
      <c r="AL44" s="1117"/>
      <c r="AM44" s="1117"/>
      <c r="AN44" s="1117"/>
      <c r="AO44" s="1130"/>
      <c r="AP44" s="1117"/>
      <c r="AQ44" s="1117"/>
      <c r="AR44" s="1117"/>
      <c r="AS44" s="1117"/>
      <c r="AT44" s="1117"/>
      <c r="AU44" s="1128"/>
      <c r="AV44" s="1117"/>
      <c r="AW44" s="1117"/>
      <c r="AX44" s="1117"/>
      <c r="AY44" s="1130"/>
      <c r="AZ44" s="1117"/>
      <c r="BA44" s="1117"/>
      <c r="BB44" s="1117"/>
      <c r="BC44" s="1117"/>
      <c r="BD44" s="1117"/>
      <c r="BE44" s="1128"/>
      <c r="BF44" s="1117"/>
      <c r="BG44" s="1117"/>
      <c r="BH44" s="1117"/>
      <c r="BI44" s="1130"/>
      <c r="BJ44" s="1117"/>
      <c r="BK44" s="1117"/>
      <c r="BL44" s="1117"/>
      <c r="BM44" s="1117"/>
      <c r="BN44" s="1117"/>
      <c r="BO44" s="1128"/>
      <c r="BP44" s="1117"/>
      <c r="BQ44" s="1117"/>
      <c r="BR44" s="1117"/>
      <c r="BS44" s="1130"/>
      <c r="BT44" s="1117"/>
      <c r="BU44" s="1117"/>
      <c r="BV44" s="1117"/>
      <c r="BW44" s="1117"/>
      <c r="BX44" s="1118"/>
      <c r="BY44" s="1101"/>
      <c r="BZ44" s="1101"/>
      <c r="CA44" s="1101"/>
      <c r="CB44" s="1101"/>
      <c r="CC44" s="1101"/>
      <c r="CD44" s="1137"/>
    </row>
    <row r="45" spans="1:82" ht="9.9499999999999993" customHeight="1">
      <c r="A45" s="1612"/>
      <c r="B45" s="1613"/>
      <c r="C45" s="1613"/>
      <c r="D45" s="1613"/>
      <c r="E45" s="1613"/>
      <c r="F45" s="1613"/>
      <c r="G45" s="1613"/>
      <c r="H45" s="1614"/>
      <c r="I45" s="1119"/>
      <c r="J45" s="1120"/>
      <c r="K45" s="1120"/>
      <c r="L45" s="1120"/>
      <c r="M45" s="1120"/>
      <c r="N45" s="1120"/>
      <c r="O45" s="1120"/>
      <c r="P45" s="1120"/>
      <c r="Q45" s="1136"/>
      <c r="R45" s="1106"/>
      <c r="S45" s="1106"/>
      <c r="T45" s="1106"/>
      <c r="U45" s="1106"/>
      <c r="V45" s="1123"/>
      <c r="W45" s="1106"/>
      <c r="X45" s="1106"/>
      <c r="Y45" s="1106"/>
      <c r="Z45" s="1124"/>
      <c r="AA45" s="1106"/>
      <c r="AB45" s="1106"/>
      <c r="AC45" s="1106"/>
      <c r="AD45" s="1106"/>
      <c r="AE45" s="1124"/>
      <c r="AF45" s="1106"/>
      <c r="AG45" s="1106"/>
      <c r="AH45" s="1106"/>
      <c r="AI45" s="1106"/>
      <c r="AJ45" s="1106"/>
      <c r="AK45" s="1123"/>
      <c r="AL45" s="1106"/>
      <c r="AM45" s="1106"/>
      <c r="AN45" s="1106"/>
      <c r="AO45" s="1124"/>
      <c r="AP45" s="1106"/>
      <c r="AQ45" s="1106"/>
      <c r="AR45" s="1106"/>
      <c r="AS45" s="1106"/>
      <c r="AT45" s="1106"/>
      <c r="AU45" s="1123"/>
      <c r="AV45" s="1106"/>
      <c r="AW45" s="1106"/>
      <c r="AX45" s="1106"/>
      <c r="AY45" s="1124"/>
      <c r="AZ45" s="1106"/>
      <c r="BA45" s="1106"/>
      <c r="BB45" s="1106"/>
      <c r="BC45" s="1106"/>
      <c r="BD45" s="1106"/>
      <c r="BE45" s="1123"/>
      <c r="BF45" s="1106"/>
      <c r="BG45" s="1106"/>
      <c r="BH45" s="1106"/>
      <c r="BI45" s="1124"/>
      <c r="BJ45" s="1106"/>
      <c r="BK45" s="1106"/>
      <c r="BL45" s="1106"/>
      <c r="BM45" s="1106"/>
      <c r="BN45" s="1106"/>
      <c r="BO45" s="1123"/>
      <c r="BP45" s="1106"/>
      <c r="BQ45" s="1106"/>
      <c r="BR45" s="1106"/>
      <c r="BS45" s="1124"/>
      <c r="BT45" s="1106"/>
      <c r="BU45" s="1106"/>
      <c r="BV45" s="1106"/>
      <c r="BW45" s="1106"/>
      <c r="BX45" s="1125"/>
      <c r="BY45" s="1101"/>
      <c r="BZ45" s="1101"/>
      <c r="CA45" s="1101"/>
      <c r="CB45" s="1101"/>
      <c r="CC45" s="1101"/>
      <c r="CD45" s="1137"/>
    </row>
    <row r="46" spans="1:82" ht="9.9499999999999993" customHeight="1">
      <c r="A46" s="1609" t="s">
        <v>1265</v>
      </c>
      <c r="B46" s="1610"/>
      <c r="C46" s="1610"/>
      <c r="D46" s="1610"/>
      <c r="E46" s="1610"/>
      <c r="F46" s="1610"/>
      <c r="G46" s="1610"/>
      <c r="H46" s="1611"/>
      <c r="I46" s="1607"/>
      <c r="J46" s="1602"/>
      <c r="K46" s="1602"/>
      <c r="L46" s="1602"/>
      <c r="M46" s="1602"/>
      <c r="N46" s="1602"/>
      <c r="O46" s="1602"/>
      <c r="P46" s="1602"/>
      <c r="Q46" s="1134"/>
      <c r="R46" s="1117"/>
      <c r="S46" s="1117"/>
      <c r="T46" s="1117"/>
      <c r="U46" s="1117"/>
      <c r="V46" s="1128"/>
      <c r="W46" s="1117"/>
      <c r="X46" s="1117"/>
      <c r="Y46" s="1117"/>
      <c r="Z46" s="1130"/>
      <c r="AA46" s="1117"/>
      <c r="AB46" s="1117"/>
      <c r="AC46" s="1117"/>
      <c r="AD46" s="1117"/>
      <c r="AE46" s="1130"/>
      <c r="AF46" s="1117"/>
      <c r="AG46" s="1117"/>
      <c r="AH46" s="1117"/>
      <c r="AI46" s="1117"/>
      <c r="AJ46" s="1117"/>
      <c r="AK46" s="1128"/>
      <c r="AL46" s="1117"/>
      <c r="AM46" s="1117"/>
      <c r="AN46" s="1117"/>
      <c r="AO46" s="1130"/>
      <c r="AP46" s="1117"/>
      <c r="AQ46" s="1117"/>
      <c r="AR46" s="1117"/>
      <c r="AS46" s="1117"/>
      <c r="AT46" s="1117"/>
      <c r="AU46" s="1128"/>
      <c r="AV46" s="1117"/>
      <c r="AW46" s="1117"/>
      <c r="AX46" s="1117"/>
      <c r="AY46" s="1130"/>
      <c r="AZ46" s="1117"/>
      <c r="BA46" s="1117"/>
      <c r="BB46" s="1117"/>
      <c r="BC46" s="1117"/>
      <c r="BD46" s="1117"/>
      <c r="BE46" s="1128"/>
      <c r="BF46" s="1117"/>
      <c r="BG46" s="1117"/>
      <c r="BH46" s="1117"/>
      <c r="BI46" s="1130"/>
      <c r="BJ46" s="1117"/>
      <c r="BK46" s="1117"/>
      <c r="BL46" s="1117"/>
      <c r="BM46" s="1117"/>
      <c r="BN46" s="1117"/>
      <c r="BO46" s="1128"/>
      <c r="BP46" s="1117"/>
      <c r="BQ46" s="1117"/>
      <c r="BR46" s="1117"/>
      <c r="BS46" s="1130"/>
      <c r="BT46" s="1117"/>
      <c r="BU46" s="1117"/>
      <c r="BV46" s="1117"/>
      <c r="BW46" s="1117"/>
      <c r="BX46" s="1118"/>
      <c r="BY46" s="1101"/>
      <c r="BZ46" s="1101"/>
      <c r="CA46" s="1101"/>
      <c r="CB46" s="1101"/>
      <c r="CC46" s="1101"/>
      <c r="CD46" s="1137"/>
    </row>
    <row r="47" spans="1:82" ht="9.9499999999999993" customHeight="1">
      <c r="A47" s="1612"/>
      <c r="B47" s="1613"/>
      <c r="C47" s="1613"/>
      <c r="D47" s="1613"/>
      <c r="E47" s="1613"/>
      <c r="F47" s="1613"/>
      <c r="G47" s="1613"/>
      <c r="H47" s="1614"/>
      <c r="I47" s="1615"/>
      <c r="J47" s="1616"/>
      <c r="K47" s="1616"/>
      <c r="L47" s="1616"/>
      <c r="M47" s="1616"/>
      <c r="N47" s="1616"/>
      <c r="O47" s="1616"/>
      <c r="P47" s="1616"/>
      <c r="Q47" s="1136"/>
      <c r="R47" s="1106"/>
      <c r="S47" s="1106"/>
      <c r="T47" s="1106"/>
      <c r="U47" s="1106"/>
      <c r="V47" s="1123"/>
      <c r="W47" s="1106"/>
      <c r="X47" s="1106"/>
      <c r="Y47" s="1106"/>
      <c r="Z47" s="1124"/>
      <c r="AA47" s="1106"/>
      <c r="AB47" s="1106"/>
      <c r="AC47" s="1106"/>
      <c r="AD47" s="1106"/>
      <c r="AE47" s="1124"/>
      <c r="AF47" s="1106"/>
      <c r="AG47" s="1106"/>
      <c r="AH47" s="1106"/>
      <c r="AI47" s="1106"/>
      <c r="AJ47" s="1106"/>
      <c r="AK47" s="1123"/>
      <c r="AL47" s="1106"/>
      <c r="AM47" s="1106"/>
      <c r="AN47" s="1106"/>
      <c r="AO47" s="1124"/>
      <c r="AP47" s="1106"/>
      <c r="AQ47" s="1106"/>
      <c r="AR47" s="1106"/>
      <c r="AS47" s="1106"/>
      <c r="AT47" s="1106"/>
      <c r="AU47" s="1123"/>
      <c r="AV47" s="1106"/>
      <c r="AW47" s="1106"/>
      <c r="AX47" s="1106"/>
      <c r="AY47" s="1124"/>
      <c r="AZ47" s="1106"/>
      <c r="BA47" s="1106"/>
      <c r="BB47" s="1106"/>
      <c r="BC47" s="1106"/>
      <c r="BD47" s="1106"/>
      <c r="BE47" s="1123"/>
      <c r="BF47" s="1106"/>
      <c r="BG47" s="1106"/>
      <c r="BH47" s="1106"/>
      <c r="BI47" s="1124"/>
      <c r="BJ47" s="1106"/>
      <c r="BK47" s="1106"/>
      <c r="BL47" s="1106"/>
      <c r="BM47" s="1106"/>
      <c r="BN47" s="1106"/>
      <c r="BO47" s="1123"/>
      <c r="BP47" s="1106"/>
      <c r="BQ47" s="1106"/>
      <c r="BR47" s="1106"/>
      <c r="BS47" s="1124"/>
      <c r="BT47" s="1106"/>
      <c r="BU47" s="1106"/>
      <c r="BV47" s="1106"/>
      <c r="BW47" s="1106"/>
      <c r="BX47" s="1125"/>
      <c r="BY47" s="1101"/>
      <c r="BZ47" s="1101"/>
      <c r="CA47" s="1101"/>
      <c r="CB47" s="1101"/>
      <c r="CC47" s="1101"/>
      <c r="CD47" s="1137"/>
    </row>
    <row r="48" spans="1:82" ht="9.9499999999999993" customHeight="1">
      <c r="A48" s="1100"/>
      <c r="B48" s="1101"/>
      <c r="C48" s="1101"/>
      <c r="D48" s="1101"/>
      <c r="E48" s="1101"/>
      <c r="F48" s="1101"/>
      <c r="G48" s="1101"/>
      <c r="H48" s="1138"/>
      <c r="I48" s="1139"/>
      <c r="J48" s="1101"/>
      <c r="K48" s="1101"/>
      <c r="L48" s="1101"/>
      <c r="M48" s="1101"/>
      <c r="N48" s="1101"/>
      <c r="O48" s="1101"/>
      <c r="P48" s="1101"/>
      <c r="Q48" s="1134"/>
      <c r="R48" s="1117"/>
      <c r="S48" s="1117"/>
      <c r="T48" s="1117"/>
      <c r="U48" s="1117"/>
      <c r="V48" s="1128"/>
      <c r="W48" s="1117"/>
      <c r="X48" s="1117"/>
      <c r="Y48" s="1117"/>
      <c r="Z48" s="1130"/>
      <c r="AA48" s="1117"/>
      <c r="AB48" s="1117"/>
      <c r="AC48" s="1117"/>
      <c r="AD48" s="1117"/>
      <c r="AE48" s="1130"/>
      <c r="AF48" s="1117"/>
      <c r="AG48" s="1117"/>
      <c r="AH48" s="1117"/>
      <c r="AI48" s="1117"/>
      <c r="AJ48" s="1117"/>
      <c r="AK48" s="1128"/>
      <c r="AL48" s="1117"/>
      <c r="AM48" s="1117"/>
      <c r="AN48" s="1117"/>
      <c r="AO48" s="1130"/>
      <c r="AP48" s="1117"/>
      <c r="AQ48" s="1117"/>
      <c r="AR48" s="1117"/>
      <c r="AS48" s="1117"/>
      <c r="AT48" s="1117"/>
      <c r="AU48" s="1128"/>
      <c r="AV48" s="1117"/>
      <c r="AW48" s="1117"/>
      <c r="AX48" s="1117"/>
      <c r="AY48" s="1130"/>
      <c r="AZ48" s="1117"/>
      <c r="BA48" s="1117"/>
      <c r="BB48" s="1117"/>
      <c r="BC48" s="1117"/>
      <c r="BD48" s="1117"/>
      <c r="BE48" s="1128"/>
      <c r="BF48" s="1117"/>
      <c r="BG48" s="1117"/>
      <c r="BH48" s="1117"/>
      <c r="BI48" s="1130"/>
      <c r="BJ48" s="1117"/>
      <c r="BK48" s="1117"/>
      <c r="BL48" s="1117"/>
      <c r="BM48" s="1117"/>
      <c r="BN48" s="1117"/>
      <c r="BO48" s="1128"/>
      <c r="BP48" s="1117"/>
      <c r="BQ48" s="1117"/>
      <c r="BR48" s="1117"/>
      <c r="BS48" s="1130"/>
      <c r="BT48" s="1117"/>
      <c r="BU48" s="1117"/>
      <c r="BV48" s="1117"/>
      <c r="BW48" s="1117"/>
      <c r="BX48" s="1118"/>
      <c r="BY48" s="1101"/>
      <c r="BZ48" s="1101"/>
      <c r="CA48" s="1101"/>
      <c r="CB48" s="1101"/>
      <c r="CC48" s="1101"/>
      <c r="CD48" s="1137"/>
    </row>
    <row r="49" spans="1:82" ht="9.9499999999999993" customHeight="1">
      <c r="A49" s="1100"/>
      <c r="B49" s="1101"/>
      <c r="C49" s="1101"/>
      <c r="D49" s="1101"/>
      <c r="E49" s="1101"/>
      <c r="F49" s="1101"/>
      <c r="G49" s="1101"/>
      <c r="H49" s="1138"/>
      <c r="I49" s="1139"/>
      <c r="J49" s="1101"/>
      <c r="K49" s="1101"/>
      <c r="L49" s="1101"/>
      <c r="M49" s="1101"/>
      <c r="N49" s="1101"/>
      <c r="O49" s="1101"/>
      <c r="P49" s="1101"/>
      <c r="Q49" s="1136"/>
      <c r="R49" s="1106"/>
      <c r="S49" s="1106"/>
      <c r="T49" s="1106"/>
      <c r="U49" s="1106"/>
      <c r="V49" s="1123"/>
      <c r="W49" s="1106"/>
      <c r="X49" s="1106"/>
      <c r="Y49" s="1106"/>
      <c r="Z49" s="1124"/>
      <c r="AA49" s="1106"/>
      <c r="AB49" s="1106"/>
      <c r="AC49" s="1106"/>
      <c r="AD49" s="1106"/>
      <c r="AE49" s="1124"/>
      <c r="AF49" s="1106"/>
      <c r="AG49" s="1106"/>
      <c r="AH49" s="1106"/>
      <c r="AI49" s="1106"/>
      <c r="AJ49" s="1106"/>
      <c r="AK49" s="1123"/>
      <c r="AL49" s="1106"/>
      <c r="AM49" s="1106"/>
      <c r="AN49" s="1106"/>
      <c r="AO49" s="1124"/>
      <c r="AP49" s="1106"/>
      <c r="AQ49" s="1106"/>
      <c r="AR49" s="1106"/>
      <c r="AS49" s="1106"/>
      <c r="AT49" s="1106"/>
      <c r="AU49" s="1123"/>
      <c r="AV49" s="1106"/>
      <c r="AW49" s="1106"/>
      <c r="AX49" s="1106"/>
      <c r="AY49" s="1124"/>
      <c r="AZ49" s="1106"/>
      <c r="BA49" s="1106"/>
      <c r="BB49" s="1106"/>
      <c r="BC49" s="1106"/>
      <c r="BD49" s="1106"/>
      <c r="BE49" s="1123"/>
      <c r="BF49" s="1106"/>
      <c r="BG49" s="1106"/>
      <c r="BH49" s="1106"/>
      <c r="BI49" s="1124"/>
      <c r="BJ49" s="1106"/>
      <c r="BK49" s="1106"/>
      <c r="BL49" s="1106"/>
      <c r="BM49" s="1106"/>
      <c r="BN49" s="1106"/>
      <c r="BO49" s="1123"/>
      <c r="BP49" s="1106"/>
      <c r="BQ49" s="1106"/>
      <c r="BR49" s="1106"/>
      <c r="BS49" s="1124"/>
      <c r="BT49" s="1106"/>
      <c r="BU49" s="1106"/>
      <c r="BV49" s="1106"/>
      <c r="BW49" s="1106"/>
      <c r="BX49" s="1125"/>
      <c r="BY49" s="1101"/>
      <c r="BZ49" s="1101"/>
      <c r="CA49" s="1101"/>
      <c r="CB49" s="1101"/>
      <c r="CC49" s="1101"/>
      <c r="CD49" s="1137"/>
    </row>
    <row r="50" spans="1:82" ht="9.9499999999999993" customHeight="1">
      <c r="A50" s="1601"/>
      <c r="B50" s="1602"/>
      <c r="C50" s="1602"/>
      <c r="D50" s="1602"/>
      <c r="E50" s="1602"/>
      <c r="F50" s="1602"/>
      <c r="G50" s="1602"/>
      <c r="H50" s="1603"/>
      <c r="I50" s="1607"/>
      <c r="J50" s="1602"/>
      <c r="K50" s="1602"/>
      <c r="L50" s="1602"/>
      <c r="M50" s="1602"/>
      <c r="N50" s="1602"/>
      <c r="O50" s="1602"/>
      <c r="P50" s="1602"/>
      <c r="Q50" s="1134"/>
      <c r="R50" s="1117"/>
      <c r="S50" s="1117"/>
      <c r="T50" s="1117"/>
      <c r="U50" s="1117"/>
      <c r="V50" s="1128"/>
      <c r="W50" s="1117"/>
      <c r="X50" s="1117"/>
      <c r="Y50" s="1117"/>
      <c r="Z50" s="1130"/>
      <c r="AA50" s="1117"/>
      <c r="AB50" s="1117"/>
      <c r="AC50" s="1117"/>
      <c r="AD50" s="1117"/>
      <c r="AE50" s="1130"/>
      <c r="AF50" s="1117"/>
      <c r="AG50" s="1117"/>
      <c r="AH50" s="1117"/>
      <c r="AI50" s="1117"/>
      <c r="AJ50" s="1117"/>
      <c r="AK50" s="1128"/>
      <c r="AL50" s="1117"/>
      <c r="AM50" s="1117"/>
      <c r="AN50" s="1117"/>
      <c r="AO50" s="1130"/>
      <c r="AP50" s="1117"/>
      <c r="AQ50" s="1117"/>
      <c r="AR50" s="1117"/>
      <c r="AS50" s="1117"/>
      <c r="AT50" s="1117"/>
      <c r="AU50" s="1128"/>
      <c r="AV50" s="1117"/>
      <c r="AW50" s="1117"/>
      <c r="AX50" s="1117"/>
      <c r="AY50" s="1130"/>
      <c r="AZ50" s="1117"/>
      <c r="BA50" s="1117"/>
      <c r="BB50" s="1117"/>
      <c r="BC50" s="1117"/>
      <c r="BD50" s="1117"/>
      <c r="BE50" s="1128"/>
      <c r="BF50" s="1117"/>
      <c r="BG50" s="1117"/>
      <c r="BH50" s="1117"/>
      <c r="BI50" s="1130"/>
      <c r="BJ50" s="1117"/>
      <c r="BK50" s="1117"/>
      <c r="BL50" s="1117"/>
      <c r="BM50" s="1117"/>
      <c r="BN50" s="1117"/>
      <c r="BO50" s="1128"/>
      <c r="BP50" s="1117"/>
      <c r="BQ50" s="1117"/>
      <c r="BR50" s="1117"/>
      <c r="BS50" s="1130"/>
      <c r="BT50" s="1117"/>
      <c r="BU50" s="1117"/>
      <c r="BV50" s="1117"/>
      <c r="BW50" s="1117"/>
      <c r="BX50" s="1118"/>
      <c r="BY50" s="1101"/>
      <c r="BZ50" s="1101"/>
      <c r="CA50" s="1101"/>
      <c r="CB50" s="1101"/>
      <c r="CC50" s="1101"/>
      <c r="CD50" s="1137"/>
    </row>
    <row r="51" spans="1:82" ht="9.9499999999999993" customHeight="1">
      <c r="A51" s="1617"/>
      <c r="B51" s="1616"/>
      <c r="C51" s="1616"/>
      <c r="D51" s="1616"/>
      <c r="E51" s="1616"/>
      <c r="F51" s="1616"/>
      <c r="G51" s="1616"/>
      <c r="H51" s="1618"/>
      <c r="I51" s="1615"/>
      <c r="J51" s="1616"/>
      <c r="K51" s="1616"/>
      <c r="L51" s="1616"/>
      <c r="M51" s="1616"/>
      <c r="N51" s="1616"/>
      <c r="O51" s="1616"/>
      <c r="P51" s="1616"/>
      <c r="Q51" s="1136"/>
      <c r="R51" s="1106"/>
      <c r="S51" s="1106"/>
      <c r="T51" s="1106"/>
      <c r="U51" s="1106"/>
      <c r="V51" s="1123"/>
      <c r="W51" s="1106"/>
      <c r="X51" s="1106"/>
      <c r="Y51" s="1106"/>
      <c r="Z51" s="1124"/>
      <c r="AA51" s="1106"/>
      <c r="AB51" s="1106"/>
      <c r="AC51" s="1106"/>
      <c r="AD51" s="1106"/>
      <c r="AE51" s="1124"/>
      <c r="AF51" s="1106"/>
      <c r="AG51" s="1106"/>
      <c r="AH51" s="1106"/>
      <c r="AI51" s="1106"/>
      <c r="AJ51" s="1106"/>
      <c r="AK51" s="1123"/>
      <c r="AL51" s="1106"/>
      <c r="AM51" s="1106"/>
      <c r="AN51" s="1106"/>
      <c r="AO51" s="1124"/>
      <c r="AP51" s="1106"/>
      <c r="AQ51" s="1106"/>
      <c r="AR51" s="1106"/>
      <c r="AS51" s="1106"/>
      <c r="AT51" s="1106"/>
      <c r="AU51" s="1123"/>
      <c r="AV51" s="1106"/>
      <c r="AW51" s="1106"/>
      <c r="AX51" s="1106"/>
      <c r="AY51" s="1124"/>
      <c r="AZ51" s="1106"/>
      <c r="BA51" s="1106"/>
      <c r="BB51" s="1106"/>
      <c r="BC51" s="1106"/>
      <c r="BD51" s="1106"/>
      <c r="BE51" s="1123"/>
      <c r="BF51" s="1106"/>
      <c r="BG51" s="1106"/>
      <c r="BH51" s="1106"/>
      <c r="BI51" s="1124"/>
      <c r="BJ51" s="1106"/>
      <c r="BK51" s="1106"/>
      <c r="BL51" s="1106"/>
      <c r="BM51" s="1106"/>
      <c r="BN51" s="1106"/>
      <c r="BO51" s="1123"/>
      <c r="BP51" s="1106"/>
      <c r="BQ51" s="1106"/>
      <c r="BR51" s="1106"/>
      <c r="BS51" s="1124"/>
      <c r="BT51" s="1106"/>
      <c r="BU51" s="1106"/>
      <c r="BV51" s="1106"/>
      <c r="BW51" s="1106"/>
      <c r="BX51" s="1125"/>
      <c r="BY51" s="1101"/>
      <c r="BZ51" s="1101"/>
      <c r="CA51" s="1101"/>
      <c r="CB51" s="1101"/>
      <c r="CC51" s="1101"/>
      <c r="CD51" s="1137"/>
    </row>
    <row r="52" spans="1:82" ht="9.9499999999999993" customHeight="1">
      <c r="A52" s="1100"/>
      <c r="B52" s="1101"/>
      <c r="C52" s="1101"/>
      <c r="D52" s="1101"/>
      <c r="E52" s="1101"/>
      <c r="F52" s="1101"/>
      <c r="G52" s="1101"/>
      <c r="H52" s="1138"/>
      <c r="I52" s="1139"/>
      <c r="J52" s="1101"/>
      <c r="K52" s="1101"/>
      <c r="L52" s="1101"/>
      <c r="M52" s="1101"/>
      <c r="N52" s="1101"/>
      <c r="O52" s="1101"/>
      <c r="P52" s="1101"/>
      <c r="Q52" s="1134"/>
      <c r="R52" s="1117"/>
      <c r="S52" s="1117"/>
      <c r="T52" s="1117"/>
      <c r="U52" s="1117"/>
      <c r="V52" s="1128"/>
      <c r="W52" s="1117"/>
      <c r="X52" s="1117"/>
      <c r="Y52" s="1117"/>
      <c r="Z52" s="1130"/>
      <c r="AA52" s="1117"/>
      <c r="AB52" s="1117"/>
      <c r="AC52" s="1117"/>
      <c r="AD52" s="1117"/>
      <c r="AE52" s="1130"/>
      <c r="AF52" s="1117"/>
      <c r="AG52" s="1117"/>
      <c r="AH52" s="1117"/>
      <c r="AI52" s="1117"/>
      <c r="AJ52" s="1117"/>
      <c r="AK52" s="1128"/>
      <c r="AL52" s="1117"/>
      <c r="AM52" s="1117"/>
      <c r="AN52" s="1117"/>
      <c r="AO52" s="1130"/>
      <c r="AP52" s="1117"/>
      <c r="AQ52" s="1117"/>
      <c r="AR52" s="1117"/>
      <c r="AS52" s="1117"/>
      <c r="AT52" s="1117"/>
      <c r="AU52" s="1128"/>
      <c r="AV52" s="1117"/>
      <c r="AW52" s="1117"/>
      <c r="AX52" s="1117"/>
      <c r="AY52" s="1130"/>
      <c r="AZ52" s="1117"/>
      <c r="BA52" s="1117"/>
      <c r="BB52" s="1117"/>
      <c r="BC52" s="1117"/>
      <c r="BD52" s="1117"/>
      <c r="BE52" s="1128"/>
      <c r="BF52" s="1117"/>
      <c r="BG52" s="1117"/>
      <c r="BH52" s="1117"/>
      <c r="BI52" s="1130"/>
      <c r="BJ52" s="1117"/>
      <c r="BK52" s="1117"/>
      <c r="BL52" s="1117"/>
      <c r="BM52" s="1117"/>
      <c r="BN52" s="1117"/>
      <c r="BO52" s="1128"/>
      <c r="BP52" s="1117"/>
      <c r="BQ52" s="1117"/>
      <c r="BR52" s="1117"/>
      <c r="BS52" s="1130"/>
      <c r="BT52" s="1117"/>
      <c r="BU52" s="1117"/>
      <c r="BV52" s="1117"/>
      <c r="BW52" s="1117"/>
      <c r="BX52" s="1118"/>
      <c r="BY52" s="1101"/>
      <c r="BZ52" s="1101"/>
      <c r="CA52" s="1101"/>
      <c r="CB52" s="1101"/>
      <c r="CC52" s="1101"/>
      <c r="CD52" s="1137"/>
    </row>
    <row r="53" spans="1:82" ht="9.9499999999999993" customHeight="1">
      <c r="A53" s="1100"/>
      <c r="B53" s="1101"/>
      <c r="C53" s="1101"/>
      <c r="D53" s="1101"/>
      <c r="E53" s="1101"/>
      <c r="F53" s="1101"/>
      <c r="G53" s="1101"/>
      <c r="H53" s="1138"/>
      <c r="I53" s="1139"/>
      <c r="J53" s="1101"/>
      <c r="K53" s="1101"/>
      <c r="L53" s="1101"/>
      <c r="M53" s="1101"/>
      <c r="N53" s="1101"/>
      <c r="O53" s="1101"/>
      <c r="P53" s="1101"/>
      <c r="Q53" s="1140"/>
      <c r="R53" s="1102"/>
      <c r="S53" s="1102"/>
      <c r="T53" s="1102"/>
      <c r="U53" s="1102"/>
      <c r="V53" s="1115"/>
      <c r="W53" s="1102"/>
      <c r="X53" s="1102"/>
      <c r="Y53" s="1102"/>
      <c r="Z53" s="1114"/>
      <c r="AA53" s="1102"/>
      <c r="AB53" s="1102"/>
      <c r="AC53" s="1102"/>
      <c r="AD53" s="1102"/>
      <c r="AE53" s="1114"/>
      <c r="AF53" s="1102"/>
      <c r="AG53" s="1102"/>
      <c r="AH53" s="1102"/>
      <c r="AI53" s="1102"/>
      <c r="AJ53" s="1102"/>
      <c r="AK53" s="1115"/>
      <c r="AL53" s="1102"/>
      <c r="AM53" s="1102"/>
      <c r="AN53" s="1102"/>
      <c r="AO53" s="1114"/>
      <c r="AP53" s="1102"/>
      <c r="AQ53" s="1102"/>
      <c r="AR53" s="1102"/>
      <c r="AS53" s="1102"/>
      <c r="AT53" s="1102"/>
      <c r="AU53" s="1115"/>
      <c r="AV53" s="1102"/>
      <c r="AW53" s="1102"/>
      <c r="AX53" s="1102"/>
      <c r="AY53" s="1114"/>
      <c r="AZ53" s="1102"/>
      <c r="BA53" s="1102"/>
      <c r="BB53" s="1102"/>
      <c r="BC53" s="1102"/>
      <c r="BD53" s="1102"/>
      <c r="BE53" s="1115"/>
      <c r="BF53" s="1102"/>
      <c r="BG53" s="1102"/>
      <c r="BH53" s="1102"/>
      <c r="BI53" s="1114"/>
      <c r="BJ53" s="1102"/>
      <c r="BK53" s="1102"/>
      <c r="BL53" s="1102"/>
      <c r="BM53" s="1102"/>
      <c r="BN53" s="1102"/>
      <c r="BO53" s="1115"/>
      <c r="BP53" s="1102"/>
      <c r="BQ53" s="1102"/>
      <c r="BR53" s="1102"/>
      <c r="BS53" s="1114"/>
      <c r="BT53" s="1102"/>
      <c r="BU53" s="1102"/>
      <c r="BV53" s="1102"/>
      <c r="BW53" s="1102"/>
      <c r="BX53" s="1116"/>
      <c r="BY53" s="1101"/>
      <c r="BZ53" s="1101"/>
      <c r="CA53" s="1101"/>
      <c r="CB53" s="1101"/>
      <c r="CC53" s="1101"/>
      <c r="CD53" s="1137"/>
    </row>
    <row r="54" spans="1:82" ht="9.9499999999999993" customHeight="1">
      <c r="A54" s="1601"/>
      <c r="B54" s="1602"/>
      <c r="C54" s="1602"/>
      <c r="D54" s="1602"/>
      <c r="E54" s="1602"/>
      <c r="F54" s="1602"/>
      <c r="G54" s="1602"/>
      <c r="H54" s="1603"/>
      <c r="I54" s="1607"/>
      <c r="J54" s="1602"/>
      <c r="K54" s="1602"/>
      <c r="L54" s="1602"/>
      <c r="M54" s="1602"/>
      <c r="N54" s="1602"/>
      <c r="O54" s="1602"/>
      <c r="P54" s="1602"/>
      <c r="Q54" s="1141"/>
      <c r="R54" s="1142"/>
      <c r="S54" s="1142"/>
      <c r="T54" s="1142"/>
      <c r="U54" s="1142"/>
      <c r="V54" s="1143"/>
      <c r="W54" s="1142"/>
      <c r="X54" s="1142"/>
      <c r="Y54" s="1142"/>
      <c r="Z54" s="1144"/>
      <c r="AA54" s="1142"/>
      <c r="AB54" s="1142"/>
      <c r="AC54" s="1142"/>
      <c r="AD54" s="1142"/>
      <c r="AE54" s="1144"/>
      <c r="AF54" s="1142"/>
      <c r="AG54" s="1142"/>
      <c r="AH54" s="1142"/>
      <c r="AI54" s="1142"/>
      <c r="AJ54" s="1142"/>
      <c r="AK54" s="1143"/>
      <c r="AL54" s="1142"/>
      <c r="AM54" s="1142"/>
      <c r="AN54" s="1142"/>
      <c r="AO54" s="1144"/>
      <c r="AP54" s="1142"/>
      <c r="AQ54" s="1142"/>
      <c r="AR54" s="1142"/>
      <c r="AS54" s="1142"/>
      <c r="AT54" s="1142"/>
      <c r="AU54" s="1143"/>
      <c r="AV54" s="1142"/>
      <c r="AW54" s="1142"/>
      <c r="AX54" s="1142"/>
      <c r="AY54" s="1144"/>
      <c r="AZ54" s="1142"/>
      <c r="BA54" s="1142"/>
      <c r="BB54" s="1142"/>
      <c r="BC54" s="1142"/>
      <c r="BD54" s="1142"/>
      <c r="BE54" s="1143"/>
      <c r="BF54" s="1142"/>
      <c r="BG54" s="1142"/>
      <c r="BH54" s="1142"/>
      <c r="BI54" s="1144"/>
      <c r="BJ54" s="1142"/>
      <c r="BK54" s="1142"/>
      <c r="BL54" s="1142"/>
      <c r="BM54" s="1142"/>
      <c r="BN54" s="1142"/>
      <c r="BO54" s="1143"/>
      <c r="BP54" s="1142"/>
      <c r="BQ54" s="1142"/>
      <c r="BR54" s="1142"/>
      <c r="BS54" s="1144"/>
      <c r="BT54" s="1142"/>
      <c r="BU54" s="1142"/>
      <c r="BV54" s="1142"/>
      <c r="BW54" s="1142"/>
      <c r="BX54" s="1145"/>
      <c r="BY54" s="1101"/>
      <c r="BZ54" s="1101"/>
      <c r="CA54" s="1101"/>
      <c r="CB54" s="1101"/>
      <c r="CC54" s="1101"/>
      <c r="CD54" s="1137"/>
    </row>
    <row r="55" spans="1:82" ht="9.9499999999999993" customHeight="1">
      <c r="A55" s="1604"/>
      <c r="B55" s="1605"/>
      <c r="C55" s="1605"/>
      <c r="D55" s="1605"/>
      <c r="E55" s="1605"/>
      <c r="F55" s="1605"/>
      <c r="G55" s="1605"/>
      <c r="H55" s="1606"/>
      <c r="I55" s="1608"/>
      <c r="J55" s="1605"/>
      <c r="K55" s="1605"/>
      <c r="L55" s="1605"/>
      <c r="M55" s="1605"/>
      <c r="N55" s="1605"/>
      <c r="O55" s="1605"/>
      <c r="P55" s="1605"/>
      <c r="Q55" s="1146"/>
      <c r="R55" s="1147"/>
      <c r="S55" s="1147"/>
      <c r="T55" s="1147"/>
      <c r="U55" s="1147"/>
      <c r="V55" s="1148"/>
      <c r="W55" s="1147"/>
      <c r="X55" s="1147"/>
      <c r="Y55" s="1147"/>
      <c r="Z55" s="1149"/>
      <c r="AA55" s="1147"/>
      <c r="AB55" s="1147"/>
      <c r="AC55" s="1147"/>
      <c r="AD55" s="1147"/>
      <c r="AE55" s="1149"/>
      <c r="AF55" s="1147"/>
      <c r="AG55" s="1147"/>
      <c r="AH55" s="1147"/>
      <c r="AI55" s="1147"/>
      <c r="AJ55" s="1147"/>
      <c r="AK55" s="1148"/>
      <c r="AL55" s="1147"/>
      <c r="AM55" s="1147"/>
      <c r="AN55" s="1147"/>
      <c r="AO55" s="1149"/>
      <c r="AP55" s="1147"/>
      <c r="AQ55" s="1147"/>
      <c r="AR55" s="1147"/>
      <c r="AS55" s="1147"/>
      <c r="AT55" s="1147"/>
      <c r="AU55" s="1148"/>
      <c r="AV55" s="1147"/>
      <c r="AW55" s="1147"/>
      <c r="AX55" s="1147"/>
      <c r="AY55" s="1149"/>
      <c r="AZ55" s="1147"/>
      <c r="BA55" s="1147"/>
      <c r="BB55" s="1147"/>
      <c r="BC55" s="1147"/>
      <c r="BD55" s="1147"/>
      <c r="BE55" s="1148"/>
      <c r="BF55" s="1147"/>
      <c r="BG55" s="1147"/>
      <c r="BH55" s="1147"/>
      <c r="BI55" s="1149"/>
      <c r="BJ55" s="1147"/>
      <c r="BK55" s="1147"/>
      <c r="BL55" s="1147"/>
      <c r="BM55" s="1147"/>
      <c r="BN55" s="1147"/>
      <c r="BO55" s="1148"/>
      <c r="BP55" s="1147"/>
      <c r="BQ55" s="1147"/>
      <c r="BR55" s="1147"/>
      <c r="BS55" s="1149"/>
      <c r="BT55" s="1147"/>
      <c r="BU55" s="1147"/>
      <c r="BV55" s="1147"/>
      <c r="BW55" s="1147"/>
      <c r="BX55" s="1150"/>
      <c r="BY55" s="1147"/>
      <c r="BZ55" s="1147"/>
      <c r="CA55" s="1147"/>
      <c r="CB55" s="1147"/>
      <c r="CC55" s="1147"/>
      <c r="CD55" s="1150"/>
    </row>
  </sheetData>
  <mergeCells count="93">
    <mergeCell ref="C4:V5"/>
    <mergeCell ref="G6:X7"/>
    <mergeCell ref="Y6:Z7"/>
    <mergeCell ref="BD7:BH10"/>
    <mergeCell ref="BI7:BK10"/>
    <mergeCell ref="BO1:BP2"/>
    <mergeCell ref="BL1:BN2"/>
    <mergeCell ref="AB3:BC6"/>
    <mergeCell ref="BL9:CB10"/>
    <mergeCell ref="BQ1:BR2"/>
    <mergeCell ref="BS1:BT2"/>
    <mergeCell ref="BU1:BV2"/>
    <mergeCell ref="BW1:BX2"/>
    <mergeCell ref="BY1:BZ2"/>
    <mergeCell ref="BL7:CB8"/>
    <mergeCell ref="BW13:BX14"/>
    <mergeCell ref="CC10:CD12"/>
    <mergeCell ref="BD11:BH12"/>
    <mergeCell ref="BI11:BK12"/>
    <mergeCell ref="BL11:CB12"/>
    <mergeCell ref="BD14:BH15"/>
    <mergeCell ref="BW15:BX16"/>
    <mergeCell ref="BI15:BK16"/>
    <mergeCell ref="BM15:BO16"/>
    <mergeCell ref="BP15:BR16"/>
    <mergeCell ref="BS15:BU16"/>
    <mergeCell ref="BI13:BK14"/>
    <mergeCell ref="BM13:BO14"/>
    <mergeCell ref="BP13:BR14"/>
    <mergeCell ref="BS13:BU14"/>
    <mergeCell ref="C15:AE16"/>
    <mergeCell ref="C13:H14"/>
    <mergeCell ref="AK18:AO19"/>
    <mergeCell ref="AP18:AT19"/>
    <mergeCell ref="J13:AE14"/>
    <mergeCell ref="M18:P19"/>
    <mergeCell ref="Q18:U19"/>
    <mergeCell ref="V18:Z19"/>
    <mergeCell ref="AA18:AE19"/>
    <mergeCell ref="AZ18:BD19"/>
    <mergeCell ref="BE18:BI19"/>
    <mergeCell ref="BJ18:BN19"/>
    <mergeCell ref="BO18:BS19"/>
    <mergeCell ref="AF18:AJ19"/>
    <mergeCell ref="BT18:BX19"/>
    <mergeCell ref="BY18:CD21"/>
    <mergeCell ref="F19:G20"/>
    <mergeCell ref="AA20:AB21"/>
    <mergeCell ref="AD20:AE21"/>
    <mergeCell ref="AF20:AG21"/>
    <mergeCell ref="AI20:AJ21"/>
    <mergeCell ref="AZ20:BA21"/>
    <mergeCell ref="BC20:BD21"/>
    <mergeCell ref="Y20:Z21"/>
    <mergeCell ref="BW20:BX21"/>
    <mergeCell ref="AN20:AO21"/>
    <mergeCell ref="AP20:AQ21"/>
    <mergeCell ref="BR20:BS21"/>
    <mergeCell ref="BT20:BU21"/>
    <mergeCell ref="AU18:AY19"/>
    <mergeCell ref="BH20:BI21"/>
    <mergeCell ref="BJ20:BK21"/>
    <mergeCell ref="BM20:BN21"/>
    <mergeCell ref="BO20:BP21"/>
    <mergeCell ref="A22:H23"/>
    <mergeCell ref="I22:P23"/>
    <mergeCell ref="AK20:AL21"/>
    <mergeCell ref="A20:E21"/>
    <mergeCell ref="I20:J21"/>
    <mergeCell ref="Q20:R21"/>
    <mergeCell ref="T20:U21"/>
    <mergeCell ref="V20:W21"/>
    <mergeCell ref="A30:H31"/>
    <mergeCell ref="BE20:BF21"/>
    <mergeCell ref="AS20:AT21"/>
    <mergeCell ref="AU20:AV21"/>
    <mergeCell ref="AX20:AY21"/>
    <mergeCell ref="A28:H29"/>
    <mergeCell ref="A24:H25"/>
    <mergeCell ref="A26:H27"/>
    <mergeCell ref="A32:H33"/>
    <mergeCell ref="A34:H35"/>
    <mergeCell ref="A36:H37"/>
    <mergeCell ref="A38:H39"/>
    <mergeCell ref="A40:H41"/>
    <mergeCell ref="A54:H55"/>
    <mergeCell ref="I54:P55"/>
    <mergeCell ref="A42:H43"/>
    <mergeCell ref="A44:H45"/>
    <mergeCell ref="A46:H47"/>
    <mergeCell ref="I46:P47"/>
    <mergeCell ref="A50:H51"/>
    <mergeCell ref="I50:P51"/>
  </mergeCells>
  <phoneticPr fontId="2"/>
  <printOptions horizontalCentered="1"/>
  <pageMargins left="0.59055118110236227" right="0.59055118110236227" top="0.78740157480314965" bottom="0.59055118110236227" header="0.51181102362204722" footer="0.51181102362204722"/>
  <pageSetup paperSize="9" scale="96" orientation="landscape" horizontalDpi="4294967292" verticalDpi="4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C4:AN68"/>
  <sheetViews>
    <sheetView view="pageBreakPreview" zoomScale="80" zoomScaleNormal="100" zoomScaleSheetLayoutView="80" workbookViewId="0">
      <selection activeCell="C27" sqref="C27:AF32"/>
    </sheetView>
  </sheetViews>
  <sheetFormatPr defaultColWidth="9" defaultRowHeight="13.5"/>
  <cols>
    <col min="1" max="56" width="2.875" style="2" customWidth="1"/>
    <col min="57" max="16384" width="9" style="2"/>
  </cols>
  <sheetData>
    <row r="4" spans="3:31">
      <c r="D4" s="2" t="s">
        <v>265</v>
      </c>
      <c r="E4" s="2" t="s">
        <v>266</v>
      </c>
      <c r="AD4" s="512" t="s">
        <v>268</v>
      </c>
    </row>
    <row r="8" spans="3:31" ht="14.25" customHeight="1">
      <c r="C8" s="11" t="str">
        <f>請負者名１行目</f>
        <v>○○県○○市○○</v>
      </c>
    </row>
    <row r="9" spans="3:31">
      <c r="C9" s="11" t="str">
        <f>請負者名２行目</f>
        <v xml:space="preserve"> 株式会社 ○○組</v>
      </c>
    </row>
    <row r="10" spans="3:31">
      <c r="C10" s="11" t="str">
        <f>請負者名３行目  &amp;"　　殿"</f>
        <v xml:space="preserve">  代表取締役　　○○　○○　　殿</v>
      </c>
    </row>
    <row r="12" spans="3:31">
      <c r="S12" s="2" t="str">
        <f>入力シート!$K$54</f>
        <v>独立行政法人国立高等専門学校機構</v>
      </c>
    </row>
    <row r="13" spans="3:31">
      <c r="S13" s="5" t="str">
        <f>" " &amp; 入力シート!$K$55</f>
        <v xml:space="preserve"> ○○工業高等専門学校</v>
      </c>
    </row>
    <row r="14" spans="3:31">
      <c r="S14" s="2" t="str">
        <f>"  " &amp;入力シート!$K$56</f>
        <v xml:space="preserve">  契約担当役 事務部長 ○○　○○</v>
      </c>
    </row>
    <row r="15" spans="3:31" ht="54.75" customHeight="1">
      <c r="T15" s="282"/>
    </row>
    <row r="16" spans="3:31" ht="18.75">
      <c r="C16" s="1670" t="s">
        <v>1313</v>
      </c>
      <c r="D16" s="1670"/>
      <c r="E16" s="1670"/>
      <c r="F16" s="1670"/>
      <c r="G16" s="1670"/>
      <c r="H16" s="1670"/>
      <c r="I16" s="1670"/>
      <c r="J16" s="1670"/>
      <c r="K16" s="1670"/>
      <c r="L16" s="1670"/>
      <c r="M16" s="1670"/>
      <c r="N16" s="1670"/>
      <c r="O16" s="1670"/>
      <c r="P16" s="1670"/>
      <c r="Q16" s="1670"/>
      <c r="R16" s="1670"/>
      <c r="S16" s="1670"/>
      <c r="T16" s="1670"/>
      <c r="U16" s="1670"/>
      <c r="V16" s="1670"/>
      <c r="W16" s="1670"/>
      <c r="X16" s="1670"/>
      <c r="Y16" s="1670"/>
      <c r="Z16" s="1670"/>
      <c r="AA16" s="1670"/>
      <c r="AB16" s="1670"/>
      <c r="AC16" s="1670"/>
      <c r="AD16" s="1670"/>
      <c r="AE16" s="1670"/>
    </row>
    <row r="19" spans="3:40" ht="14.25" customHeight="1"/>
    <row r="20" spans="3:40" ht="45" customHeight="1">
      <c r="D20" s="1672" t="str">
        <f>" "&amp;契約年月日&amp;"付けをもって請負契約を締結した"&amp;入力シート!C5&amp;"について下記のとおり監督職員を決定したので、工事請負契約基準第９第１項に基づき通知します。"</f>
        <v xml:space="preserve"> 平成２０年１２月２６日付けをもって請負契約を締結した○○工業高専校舎改修工事について下記のとおり監督職員を決定したので、工事請負契約基準第９第１項に基づき通知します。</v>
      </c>
      <c r="E20" s="1672"/>
      <c r="F20" s="1672"/>
      <c r="G20" s="1672"/>
      <c r="H20" s="1672"/>
      <c r="I20" s="1672"/>
      <c r="J20" s="1672"/>
      <c r="K20" s="1672"/>
      <c r="L20" s="1672"/>
      <c r="M20" s="1672"/>
      <c r="N20" s="1672"/>
      <c r="O20" s="1672"/>
      <c r="P20" s="1672"/>
      <c r="Q20" s="1672"/>
      <c r="R20" s="1672"/>
      <c r="S20" s="1672"/>
      <c r="T20" s="1672"/>
      <c r="U20" s="1672"/>
      <c r="V20" s="1672"/>
      <c r="W20" s="1672"/>
      <c r="X20" s="1672"/>
      <c r="Y20" s="1672"/>
      <c r="Z20" s="1672"/>
      <c r="AA20" s="1672"/>
      <c r="AB20" s="1672"/>
      <c r="AC20" s="1672"/>
      <c r="AN20" s="2" t="s">
        <v>1799</v>
      </c>
    </row>
    <row r="24" spans="3:40">
      <c r="C24" s="1671" t="s">
        <v>267</v>
      </c>
      <c r="D24" s="1671"/>
      <c r="E24" s="1671"/>
      <c r="F24" s="1671"/>
      <c r="G24" s="1671"/>
      <c r="H24" s="1671"/>
      <c r="I24" s="1671"/>
      <c r="J24" s="1671"/>
      <c r="K24" s="1671"/>
      <c r="L24" s="1671"/>
      <c r="M24" s="1671"/>
      <c r="N24" s="1671"/>
      <c r="O24" s="1671"/>
      <c r="P24" s="1671"/>
      <c r="Q24" s="1671"/>
      <c r="R24" s="1671"/>
      <c r="S24" s="1671"/>
      <c r="T24" s="1671"/>
      <c r="U24" s="1671"/>
      <c r="V24" s="1671"/>
      <c r="W24" s="1671"/>
      <c r="X24" s="1671"/>
      <c r="Y24" s="1671"/>
      <c r="Z24" s="1671"/>
      <c r="AA24" s="1671"/>
      <c r="AB24" s="1671"/>
      <c r="AC24" s="1671"/>
    </row>
    <row r="27" spans="3:40" ht="27" customHeight="1">
      <c r="C27" s="1673" t="s">
        <v>1317</v>
      </c>
      <c r="D27" s="1673"/>
      <c r="E27" s="1673"/>
      <c r="F27" s="1673"/>
      <c r="G27" s="1673"/>
      <c r="H27" s="1673"/>
      <c r="I27" s="1673"/>
      <c r="J27" s="1673"/>
      <c r="K27" s="1673"/>
      <c r="L27" s="1673"/>
      <c r="M27" s="1673" t="s">
        <v>1314</v>
      </c>
      <c r="N27" s="1673"/>
      <c r="O27" s="1673"/>
      <c r="P27" s="1673"/>
      <c r="Q27" s="1673"/>
      <c r="R27" s="1673" t="s">
        <v>1315</v>
      </c>
      <c r="S27" s="1673"/>
      <c r="T27" s="1673"/>
      <c r="U27" s="1673"/>
      <c r="V27" s="1673"/>
      <c r="W27" s="1673"/>
      <c r="X27" s="1673"/>
      <c r="Y27" s="1673"/>
      <c r="Z27" s="1673"/>
      <c r="AA27" s="1673"/>
      <c r="AB27" s="1673" t="s">
        <v>1316</v>
      </c>
      <c r="AC27" s="1673"/>
      <c r="AD27" s="1673"/>
      <c r="AE27" s="1673"/>
      <c r="AF27" s="1673"/>
    </row>
    <row r="28" spans="3:40" ht="52.5" customHeight="1">
      <c r="C28" s="1666" t="s">
        <v>1320</v>
      </c>
      <c r="D28" s="1666"/>
      <c r="E28" s="1666"/>
      <c r="F28" s="1666"/>
      <c r="G28" s="1666"/>
      <c r="H28" s="1666"/>
      <c r="I28" s="1666"/>
      <c r="J28" s="1666"/>
      <c r="K28" s="1666"/>
      <c r="L28" s="1666"/>
      <c r="M28" s="1667" t="s">
        <v>1324</v>
      </c>
      <c r="N28" s="1667"/>
      <c r="O28" s="1667"/>
      <c r="P28" s="1667"/>
      <c r="Q28" s="1667"/>
      <c r="R28" s="1668" t="s">
        <v>1319</v>
      </c>
      <c r="S28" s="1668"/>
      <c r="T28" s="1668"/>
      <c r="U28" s="1668"/>
      <c r="V28" s="1668"/>
      <c r="W28" s="1668"/>
      <c r="X28" s="1668"/>
      <c r="Y28" s="1668"/>
      <c r="Z28" s="1668"/>
      <c r="AA28" s="1668"/>
      <c r="AB28" s="1669"/>
      <c r="AC28" s="1669"/>
      <c r="AD28" s="1669"/>
      <c r="AE28" s="1669"/>
      <c r="AF28" s="1669"/>
    </row>
    <row r="29" spans="3:40" ht="52.5" customHeight="1">
      <c r="C29" s="1666" t="s">
        <v>1322</v>
      </c>
      <c r="D29" s="1666"/>
      <c r="E29" s="1666"/>
      <c r="F29" s="1666"/>
      <c r="G29" s="1666"/>
      <c r="H29" s="1666"/>
      <c r="I29" s="1666"/>
      <c r="J29" s="1666"/>
      <c r="K29" s="1666"/>
      <c r="L29" s="1666"/>
      <c r="M29" s="1667" t="s">
        <v>1321</v>
      </c>
      <c r="N29" s="1667"/>
      <c r="O29" s="1667"/>
      <c r="P29" s="1667"/>
      <c r="Q29" s="1667"/>
      <c r="R29" s="1668" t="s">
        <v>1319</v>
      </c>
      <c r="S29" s="1668"/>
      <c r="T29" s="1668"/>
      <c r="U29" s="1668"/>
      <c r="V29" s="1668"/>
      <c r="W29" s="1668"/>
      <c r="X29" s="1668"/>
      <c r="Y29" s="1668"/>
      <c r="Z29" s="1668"/>
      <c r="AA29" s="1668"/>
      <c r="AB29" s="1669"/>
      <c r="AC29" s="1669"/>
      <c r="AD29" s="1669"/>
      <c r="AE29" s="1669"/>
      <c r="AF29" s="1669"/>
    </row>
    <row r="30" spans="3:40" ht="52.5" customHeight="1">
      <c r="C30" s="1666" t="s">
        <v>1323</v>
      </c>
      <c r="D30" s="1666"/>
      <c r="E30" s="1666"/>
      <c r="F30" s="1666"/>
      <c r="G30" s="1666"/>
      <c r="H30" s="1666"/>
      <c r="I30" s="1666"/>
      <c r="J30" s="1666"/>
      <c r="K30" s="1666"/>
      <c r="L30" s="1666"/>
      <c r="M30" s="1667" t="s">
        <v>1321</v>
      </c>
      <c r="N30" s="1667"/>
      <c r="O30" s="1667"/>
      <c r="P30" s="1667"/>
      <c r="Q30" s="1667"/>
      <c r="R30" s="1668" t="s">
        <v>1319</v>
      </c>
      <c r="S30" s="1668"/>
      <c r="T30" s="1668"/>
      <c r="U30" s="1668"/>
      <c r="V30" s="1668"/>
      <c r="W30" s="1668"/>
      <c r="X30" s="1668"/>
      <c r="Y30" s="1668"/>
      <c r="Z30" s="1668"/>
      <c r="AA30" s="1668"/>
      <c r="AB30" s="1669"/>
      <c r="AC30" s="1669"/>
      <c r="AD30" s="1669"/>
      <c r="AE30" s="1669"/>
      <c r="AF30" s="1669"/>
    </row>
    <row r="31" spans="3:40" ht="52.5" customHeight="1">
      <c r="C31" s="1666" t="s">
        <v>1323</v>
      </c>
      <c r="D31" s="1666"/>
      <c r="E31" s="1666"/>
      <c r="F31" s="1666"/>
      <c r="G31" s="1666"/>
      <c r="H31" s="1666"/>
      <c r="I31" s="1666"/>
      <c r="J31" s="1666"/>
      <c r="K31" s="1666"/>
      <c r="L31" s="1666"/>
      <c r="M31" s="1667" t="s">
        <v>1321</v>
      </c>
      <c r="N31" s="1667"/>
      <c r="O31" s="1667"/>
      <c r="P31" s="1667"/>
      <c r="Q31" s="1667"/>
      <c r="R31" s="1668" t="s">
        <v>1319</v>
      </c>
      <c r="S31" s="1668"/>
      <c r="T31" s="1668"/>
      <c r="U31" s="1668"/>
      <c r="V31" s="1668"/>
      <c r="W31" s="1668"/>
      <c r="X31" s="1668"/>
      <c r="Y31" s="1668"/>
      <c r="Z31" s="1668"/>
      <c r="AA31" s="1668"/>
      <c r="AB31" s="1669"/>
      <c r="AC31" s="1669"/>
      <c r="AD31" s="1669"/>
      <c r="AE31" s="1669"/>
      <c r="AF31" s="1669"/>
    </row>
    <row r="32" spans="3:40" ht="52.5" customHeight="1">
      <c r="C32" s="1666"/>
      <c r="D32" s="1666"/>
      <c r="E32" s="1666"/>
      <c r="F32" s="1666"/>
      <c r="G32" s="1666"/>
      <c r="H32" s="1666"/>
      <c r="I32" s="1666"/>
      <c r="J32" s="1666"/>
      <c r="K32" s="1666"/>
      <c r="L32" s="1666"/>
      <c r="M32" s="1667"/>
      <c r="N32" s="1667"/>
      <c r="O32" s="1667"/>
      <c r="P32" s="1667"/>
      <c r="Q32" s="1667"/>
      <c r="R32" s="1668"/>
      <c r="S32" s="1668"/>
      <c r="T32" s="1668"/>
      <c r="U32" s="1668"/>
      <c r="V32" s="1668"/>
      <c r="W32" s="1668"/>
      <c r="X32" s="1668"/>
      <c r="Y32" s="1668"/>
      <c r="Z32" s="1668"/>
      <c r="AA32" s="1668"/>
      <c r="AB32" s="1669"/>
      <c r="AC32" s="1669"/>
      <c r="AD32" s="1669"/>
      <c r="AE32" s="1669"/>
      <c r="AF32" s="1669"/>
    </row>
    <row r="33" spans="3:30">
      <c r="C33" s="2" t="s">
        <v>1318</v>
      </c>
    </row>
    <row r="39" spans="3:30">
      <c r="D39" s="2" t="s">
        <v>265</v>
      </c>
      <c r="E39" s="2" t="s">
        <v>266</v>
      </c>
      <c r="AD39" s="512" t="s">
        <v>268</v>
      </c>
    </row>
    <row r="43" spans="3:30" ht="14.25" customHeight="1">
      <c r="C43" s="11" t="str">
        <f>請負者名１行目</f>
        <v>○○県○○市○○</v>
      </c>
    </row>
    <row r="44" spans="3:30">
      <c r="C44" s="11" t="str">
        <f>請負者名２行目</f>
        <v xml:space="preserve"> 株式会社 ○○組</v>
      </c>
    </row>
    <row r="45" spans="3:30">
      <c r="C45" s="11" t="str">
        <f>請負者名３行目  &amp;"　　殿"</f>
        <v xml:space="preserve">  代表取締役　　○○　○○　　殿</v>
      </c>
    </row>
    <row r="47" spans="3:30">
      <c r="S47" s="2" t="str">
        <f>入力シート!$K$54</f>
        <v>独立行政法人国立高等専門学校機構</v>
      </c>
    </row>
    <row r="48" spans="3:30">
      <c r="S48" s="5" t="str">
        <f>" " &amp; 入力シート!$K$55</f>
        <v xml:space="preserve"> ○○工業高等専門学校</v>
      </c>
    </row>
    <row r="49" spans="3:34">
      <c r="S49" s="2" t="str">
        <f>"  " &amp;入力シート!$K$56</f>
        <v xml:space="preserve">  契約担当役 事務部長 ○○　○○</v>
      </c>
    </row>
    <row r="50" spans="3:34" ht="48.75" customHeight="1">
      <c r="T50" s="282"/>
    </row>
    <row r="51" spans="3:34" ht="18.75">
      <c r="C51" s="1670" t="s">
        <v>1313</v>
      </c>
      <c r="D51" s="1670"/>
      <c r="E51" s="1670"/>
      <c r="F51" s="1670"/>
      <c r="G51" s="1670"/>
      <c r="H51" s="1670"/>
      <c r="I51" s="1670"/>
      <c r="J51" s="1670"/>
      <c r="K51" s="1670"/>
      <c r="L51" s="1670"/>
      <c r="M51" s="1670"/>
      <c r="N51" s="1670"/>
      <c r="O51" s="1670"/>
      <c r="P51" s="1670"/>
      <c r="Q51" s="1670"/>
      <c r="R51" s="1670"/>
      <c r="S51" s="1670"/>
      <c r="T51" s="1670"/>
      <c r="U51" s="1670"/>
      <c r="V51" s="1670"/>
      <c r="W51" s="1670"/>
      <c r="X51" s="1670"/>
      <c r="Y51" s="1670"/>
      <c r="Z51" s="1670"/>
      <c r="AA51" s="1670"/>
      <c r="AB51" s="1670"/>
      <c r="AC51" s="1670"/>
      <c r="AD51" s="1670"/>
      <c r="AE51" s="1670"/>
      <c r="AH51" s="1155" t="s">
        <v>1328</v>
      </c>
    </row>
    <row r="54" spans="3:34" ht="14.25" customHeight="1"/>
    <row r="55" spans="3:34" ht="45" customHeight="1">
      <c r="D55" s="1672" t="s">
        <v>1326</v>
      </c>
      <c r="E55" s="1672"/>
      <c r="F55" s="1672"/>
      <c r="G55" s="1672"/>
      <c r="H55" s="1672"/>
      <c r="I55" s="1672"/>
      <c r="J55" s="1672"/>
      <c r="K55" s="1672"/>
      <c r="L55" s="1672"/>
      <c r="M55" s="1672"/>
      <c r="N55" s="1672"/>
      <c r="O55" s="1672"/>
      <c r="P55" s="1672"/>
      <c r="Q55" s="1672"/>
      <c r="R55" s="1672"/>
      <c r="S55" s="1672"/>
      <c r="T55" s="1672"/>
      <c r="U55" s="1672"/>
      <c r="V55" s="1672"/>
      <c r="W55" s="1672"/>
      <c r="X55" s="1672"/>
      <c r="Y55" s="1672"/>
      <c r="Z55" s="1672"/>
      <c r="AA55" s="1672"/>
      <c r="AB55" s="1672"/>
      <c r="AC55" s="1672"/>
    </row>
    <row r="59" spans="3:34">
      <c r="C59" s="1671" t="s">
        <v>267</v>
      </c>
      <c r="D59" s="1671"/>
      <c r="E59" s="1671"/>
      <c r="F59" s="1671"/>
      <c r="G59" s="1671"/>
      <c r="H59" s="1671"/>
      <c r="I59" s="1671"/>
      <c r="J59" s="1671"/>
      <c r="K59" s="1671"/>
      <c r="L59" s="1671"/>
      <c r="M59" s="1671"/>
      <c r="N59" s="1671"/>
      <c r="O59" s="1671"/>
      <c r="P59" s="1671"/>
      <c r="Q59" s="1671"/>
      <c r="R59" s="1671"/>
      <c r="S59" s="1671"/>
      <c r="T59" s="1671"/>
      <c r="U59" s="1671"/>
      <c r="V59" s="1671"/>
      <c r="W59" s="1671"/>
      <c r="X59" s="1671"/>
      <c r="Y59" s="1671"/>
      <c r="Z59" s="1671"/>
      <c r="AA59" s="1671"/>
      <c r="AB59" s="1671"/>
      <c r="AC59" s="1671"/>
    </row>
    <row r="62" spans="3:34" ht="27" customHeight="1">
      <c r="C62" s="1673" t="s">
        <v>1317</v>
      </c>
      <c r="D62" s="1673"/>
      <c r="E62" s="1673"/>
      <c r="F62" s="1673"/>
      <c r="G62" s="1673"/>
      <c r="H62" s="1673"/>
      <c r="I62" s="1673"/>
      <c r="J62" s="1673"/>
      <c r="K62" s="1673"/>
      <c r="L62" s="1673"/>
      <c r="M62" s="1673" t="s">
        <v>1314</v>
      </c>
      <c r="N62" s="1673"/>
      <c r="O62" s="1673"/>
      <c r="P62" s="1673"/>
      <c r="Q62" s="1673"/>
      <c r="R62" s="1673" t="s">
        <v>1315</v>
      </c>
      <c r="S62" s="1673"/>
      <c r="T62" s="1673"/>
      <c r="U62" s="1673"/>
      <c r="V62" s="1673"/>
      <c r="W62" s="1673"/>
      <c r="X62" s="1673"/>
      <c r="Y62" s="1673"/>
      <c r="Z62" s="1673"/>
      <c r="AA62" s="1673"/>
      <c r="AB62" s="1673" t="s">
        <v>1316</v>
      </c>
      <c r="AC62" s="1673"/>
      <c r="AD62" s="1673"/>
      <c r="AE62" s="1673"/>
      <c r="AF62" s="1673"/>
    </row>
    <row r="63" spans="3:34" ht="52.5" customHeight="1">
      <c r="C63" s="1666" t="s">
        <v>1320</v>
      </c>
      <c r="D63" s="1666"/>
      <c r="E63" s="1666"/>
      <c r="F63" s="1666"/>
      <c r="G63" s="1666"/>
      <c r="H63" s="1666"/>
      <c r="I63" s="1666"/>
      <c r="J63" s="1666"/>
      <c r="K63" s="1666"/>
      <c r="L63" s="1666"/>
      <c r="M63" s="1667" t="s">
        <v>1324</v>
      </c>
      <c r="N63" s="1667"/>
      <c r="O63" s="1667"/>
      <c r="P63" s="1667"/>
      <c r="Q63" s="1667"/>
      <c r="R63" s="1668" t="s">
        <v>1327</v>
      </c>
      <c r="S63" s="1668"/>
      <c r="T63" s="1668"/>
      <c r="U63" s="1668"/>
      <c r="V63" s="1668"/>
      <c r="W63" s="1668"/>
      <c r="X63" s="1668"/>
      <c r="Y63" s="1668"/>
      <c r="Z63" s="1668"/>
      <c r="AA63" s="1668"/>
      <c r="AB63" s="1669"/>
      <c r="AC63" s="1669"/>
      <c r="AD63" s="1669"/>
      <c r="AE63" s="1669"/>
      <c r="AF63" s="1669"/>
    </row>
    <row r="64" spans="3:34" ht="52.5" customHeight="1">
      <c r="C64" s="1666" t="s">
        <v>1322</v>
      </c>
      <c r="D64" s="1666"/>
      <c r="E64" s="1666"/>
      <c r="F64" s="1666"/>
      <c r="G64" s="1666"/>
      <c r="H64" s="1666"/>
      <c r="I64" s="1666"/>
      <c r="J64" s="1666"/>
      <c r="K64" s="1666"/>
      <c r="L64" s="1666"/>
      <c r="M64" s="1667" t="s">
        <v>1321</v>
      </c>
      <c r="N64" s="1667"/>
      <c r="O64" s="1667"/>
      <c r="P64" s="1667"/>
      <c r="Q64" s="1667"/>
      <c r="R64" s="1668" t="s">
        <v>1327</v>
      </c>
      <c r="S64" s="1668"/>
      <c r="T64" s="1668"/>
      <c r="U64" s="1668"/>
      <c r="V64" s="1668"/>
      <c r="W64" s="1668"/>
      <c r="X64" s="1668"/>
      <c r="Y64" s="1668"/>
      <c r="Z64" s="1668"/>
      <c r="AA64" s="1668"/>
      <c r="AB64" s="1669"/>
      <c r="AC64" s="1669"/>
      <c r="AD64" s="1669"/>
      <c r="AE64" s="1669"/>
      <c r="AF64" s="1669"/>
    </row>
    <row r="65" spans="3:32" ht="52.5" customHeight="1">
      <c r="C65" s="1666" t="s">
        <v>1323</v>
      </c>
      <c r="D65" s="1666"/>
      <c r="E65" s="1666"/>
      <c r="F65" s="1666"/>
      <c r="G65" s="1666"/>
      <c r="H65" s="1666"/>
      <c r="I65" s="1666"/>
      <c r="J65" s="1666"/>
      <c r="K65" s="1666"/>
      <c r="L65" s="1666"/>
      <c r="M65" s="1667" t="s">
        <v>1321</v>
      </c>
      <c r="N65" s="1667"/>
      <c r="O65" s="1667"/>
      <c r="P65" s="1667"/>
      <c r="Q65" s="1667"/>
      <c r="R65" s="1668" t="s">
        <v>1327</v>
      </c>
      <c r="S65" s="1668"/>
      <c r="T65" s="1668"/>
      <c r="U65" s="1668"/>
      <c r="V65" s="1668"/>
      <c r="W65" s="1668"/>
      <c r="X65" s="1668"/>
      <c r="Y65" s="1668"/>
      <c r="Z65" s="1668"/>
      <c r="AA65" s="1668"/>
      <c r="AB65" s="1669"/>
      <c r="AC65" s="1669"/>
      <c r="AD65" s="1669"/>
      <c r="AE65" s="1669"/>
      <c r="AF65" s="1669"/>
    </row>
    <row r="66" spans="3:32" ht="52.5" customHeight="1">
      <c r="C66" s="1666" t="s">
        <v>1323</v>
      </c>
      <c r="D66" s="1666"/>
      <c r="E66" s="1666"/>
      <c r="F66" s="1666"/>
      <c r="G66" s="1666"/>
      <c r="H66" s="1666"/>
      <c r="I66" s="1666"/>
      <c r="J66" s="1666"/>
      <c r="K66" s="1666"/>
      <c r="L66" s="1666"/>
      <c r="M66" s="1667" t="s">
        <v>1321</v>
      </c>
      <c r="N66" s="1667"/>
      <c r="O66" s="1667"/>
      <c r="P66" s="1667"/>
      <c r="Q66" s="1667"/>
      <c r="R66" s="1668" t="s">
        <v>1327</v>
      </c>
      <c r="S66" s="1668"/>
      <c r="T66" s="1668"/>
      <c r="U66" s="1668"/>
      <c r="V66" s="1668"/>
      <c r="W66" s="1668"/>
      <c r="X66" s="1668"/>
      <c r="Y66" s="1668"/>
      <c r="Z66" s="1668"/>
      <c r="AA66" s="1668"/>
      <c r="AB66" s="1669"/>
      <c r="AC66" s="1669"/>
      <c r="AD66" s="1669"/>
      <c r="AE66" s="1669"/>
      <c r="AF66" s="1669"/>
    </row>
    <row r="67" spans="3:32" ht="52.5" customHeight="1">
      <c r="C67" s="1666"/>
      <c r="D67" s="1666"/>
      <c r="E67" s="1666"/>
      <c r="F67" s="1666"/>
      <c r="G67" s="1666"/>
      <c r="H67" s="1666"/>
      <c r="I67" s="1666"/>
      <c r="J67" s="1666"/>
      <c r="K67" s="1666"/>
      <c r="L67" s="1666"/>
      <c r="M67" s="1667"/>
      <c r="N67" s="1667"/>
      <c r="O67" s="1667"/>
      <c r="P67" s="1667"/>
      <c r="Q67" s="1667"/>
      <c r="R67" s="1668"/>
      <c r="S67" s="1668"/>
      <c r="T67" s="1668"/>
      <c r="U67" s="1668"/>
      <c r="V67" s="1668"/>
      <c r="W67" s="1668"/>
      <c r="X67" s="1668"/>
      <c r="Y67" s="1668"/>
      <c r="Z67" s="1668"/>
      <c r="AA67" s="1668"/>
      <c r="AB67" s="1669"/>
      <c r="AC67" s="1669"/>
      <c r="AD67" s="1669"/>
      <c r="AE67" s="1669"/>
      <c r="AF67" s="1669"/>
    </row>
    <row r="68" spans="3:32">
      <c r="C68" s="2" t="s">
        <v>1318</v>
      </c>
    </row>
  </sheetData>
  <mergeCells count="54">
    <mergeCell ref="C67:L67"/>
    <mergeCell ref="M67:Q67"/>
    <mergeCell ref="R67:AA67"/>
    <mergeCell ref="AB67:AF67"/>
    <mergeCell ref="C65:L65"/>
    <mergeCell ref="M65:Q65"/>
    <mergeCell ref="R65:AA65"/>
    <mergeCell ref="AB65:AF65"/>
    <mergeCell ref="C66:L66"/>
    <mergeCell ref="M66:Q66"/>
    <mergeCell ref="R66:AA66"/>
    <mergeCell ref="AB66:AF66"/>
    <mergeCell ref="C63:L63"/>
    <mergeCell ref="M63:Q63"/>
    <mergeCell ref="R63:AA63"/>
    <mergeCell ref="AB63:AF63"/>
    <mergeCell ref="C64:L64"/>
    <mergeCell ref="M64:Q64"/>
    <mergeCell ref="R64:AA64"/>
    <mergeCell ref="AB64:AF64"/>
    <mergeCell ref="C51:AE51"/>
    <mergeCell ref="D55:AC55"/>
    <mergeCell ref="C59:AC59"/>
    <mergeCell ref="C62:L62"/>
    <mergeCell ref="M62:Q62"/>
    <mergeCell ref="R62:AA62"/>
    <mergeCell ref="AB62:AF62"/>
    <mergeCell ref="C16:AE16"/>
    <mergeCell ref="C24:AC24"/>
    <mergeCell ref="D20:AC20"/>
    <mergeCell ref="C28:L28"/>
    <mergeCell ref="M28:Q28"/>
    <mergeCell ref="R28:AA28"/>
    <mergeCell ref="AB28:AF28"/>
    <mergeCell ref="M27:Q27"/>
    <mergeCell ref="R27:AA27"/>
    <mergeCell ref="AB27:AF27"/>
    <mergeCell ref="C27:L27"/>
    <mergeCell ref="C29:L29"/>
    <mergeCell ref="M29:Q29"/>
    <mergeCell ref="R29:AA29"/>
    <mergeCell ref="AB29:AF29"/>
    <mergeCell ref="C30:L30"/>
    <mergeCell ref="M30:Q30"/>
    <mergeCell ref="R30:AA30"/>
    <mergeCell ref="AB30:AF30"/>
    <mergeCell ref="C31:L31"/>
    <mergeCell ref="M31:Q31"/>
    <mergeCell ref="R31:AA31"/>
    <mergeCell ref="AB31:AF31"/>
    <mergeCell ref="C32:L32"/>
    <mergeCell ref="M32:Q32"/>
    <mergeCell ref="R32:AA32"/>
    <mergeCell ref="AB32:AF32"/>
  </mergeCells>
  <phoneticPr fontId="2"/>
  <printOptions gridLinesSet="0"/>
  <pageMargins left="0.62" right="0.53" top="0.98425196850393704" bottom="0.98425196850393704" header="0.51181102362204722" footer="0.51181102362204722"/>
  <pageSetup paperSize="9" orientation="portrait" horizontalDpi="4294967292"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C4:BN67"/>
  <sheetViews>
    <sheetView view="pageBreakPreview" zoomScale="115" zoomScaleNormal="100" zoomScaleSheetLayoutView="115" workbookViewId="0">
      <selection activeCell="D20" sqref="D20:AC20"/>
    </sheetView>
  </sheetViews>
  <sheetFormatPr defaultColWidth="9" defaultRowHeight="13.5"/>
  <cols>
    <col min="1" max="56" width="2.875" style="2" customWidth="1"/>
    <col min="57" max="16384" width="9" style="2"/>
  </cols>
  <sheetData>
    <row r="4" spans="3:31">
      <c r="D4" s="2" t="s">
        <v>265</v>
      </c>
      <c r="E4" s="2" t="s">
        <v>266</v>
      </c>
      <c r="AD4" s="512" t="s">
        <v>268</v>
      </c>
    </row>
    <row r="8" spans="3:31" ht="14.25" customHeight="1">
      <c r="C8" s="11" t="str">
        <f>請負者名１行目</f>
        <v>○○県○○市○○</v>
      </c>
    </row>
    <row r="9" spans="3:31">
      <c r="C9" s="11" t="str">
        <f>請負者名２行目</f>
        <v xml:space="preserve"> 株式会社 ○○組</v>
      </c>
    </row>
    <row r="10" spans="3:31">
      <c r="C10" s="11" t="str">
        <f>請負者名３行目  &amp;"　　殿"</f>
        <v xml:space="preserve">  代表取締役　　○○　○○　　殿</v>
      </c>
    </row>
    <row r="12" spans="3:31">
      <c r="S12" s="2" t="str">
        <f>入力シート!$K$54</f>
        <v>独立行政法人国立高等専門学校機構</v>
      </c>
    </row>
    <row r="13" spans="3:31">
      <c r="S13" s="5" t="str">
        <f>" " &amp; 入力シート!$K$55</f>
        <v xml:space="preserve"> ○○工業高等専門学校</v>
      </c>
    </row>
    <row r="14" spans="3:31">
      <c r="S14" s="2" t="str">
        <f>"  " &amp;入力シート!$K$56</f>
        <v xml:space="preserve">  契約担当役 事務部長 ○○　○○</v>
      </c>
    </row>
    <row r="15" spans="3:31" ht="54.75" customHeight="1">
      <c r="T15" s="282"/>
    </row>
    <row r="16" spans="3:31" ht="18.75">
      <c r="C16" s="1670" t="s">
        <v>1800</v>
      </c>
      <c r="D16" s="1670"/>
      <c r="E16" s="1670"/>
      <c r="F16" s="1670"/>
      <c r="G16" s="1670"/>
      <c r="H16" s="1670"/>
      <c r="I16" s="1670"/>
      <c r="J16" s="1670"/>
      <c r="K16" s="1670"/>
      <c r="L16" s="1670"/>
      <c r="M16" s="1670"/>
      <c r="N16" s="1670"/>
      <c r="O16" s="1670"/>
      <c r="P16" s="1670"/>
      <c r="Q16" s="1670"/>
      <c r="R16" s="1670"/>
      <c r="S16" s="1670"/>
      <c r="T16" s="1670"/>
      <c r="U16" s="1670"/>
      <c r="V16" s="1670"/>
      <c r="W16" s="1670"/>
      <c r="X16" s="1670"/>
      <c r="Y16" s="1670"/>
      <c r="Z16" s="1670"/>
      <c r="AA16" s="1670"/>
      <c r="AB16" s="1670"/>
      <c r="AC16" s="1670"/>
      <c r="AD16" s="1670"/>
      <c r="AE16" s="1670"/>
    </row>
    <row r="17" spans="3:66">
      <c r="AO17" s="1672"/>
      <c r="AP17" s="1672"/>
      <c r="AQ17" s="1672"/>
      <c r="AR17" s="1672"/>
      <c r="AS17" s="1672"/>
      <c r="AT17" s="1672"/>
      <c r="AU17" s="1672"/>
      <c r="AV17" s="1672"/>
      <c r="AW17" s="1672"/>
      <c r="AX17" s="1672"/>
      <c r="AY17" s="1672"/>
      <c r="AZ17" s="1672"/>
      <c r="BA17" s="1672"/>
      <c r="BB17" s="1672"/>
      <c r="BC17" s="1672"/>
      <c r="BD17" s="1672"/>
      <c r="BE17" s="1672"/>
      <c r="BF17" s="1672"/>
      <c r="BG17" s="1672"/>
      <c r="BH17" s="1672"/>
      <c r="BI17" s="1672"/>
      <c r="BJ17" s="1672"/>
      <c r="BK17" s="1672"/>
      <c r="BL17" s="1672"/>
      <c r="BM17" s="1672"/>
      <c r="BN17" s="1672"/>
    </row>
    <row r="19" spans="3:66" ht="14.25" customHeight="1"/>
    <row r="20" spans="3:66" ht="60" customHeight="1">
      <c r="D20" s="1674" t="str">
        <f>" 平成　月　日付けをもって通知した"&amp;入力シート!$C$5&amp;"の監督職員を下記の通り変更しますので、工事請負契約基準第９第１項に基づき通知します。"</f>
        <v xml:space="preserve"> 平成　月　日付けをもって通知した○○工業高専校舎改修工事の監督職員を下記の通り変更しますので、工事請負契約基準第９第１項に基づき通知します。</v>
      </c>
      <c r="E20" s="1674"/>
      <c r="F20" s="1674"/>
      <c r="G20" s="1674"/>
      <c r="H20" s="1674"/>
      <c r="I20" s="1674"/>
      <c r="J20" s="1674"/>
      <c r="K20" s="1674"/>
      <c r="L20" s="1674"/>
      <c r="M20" s="1674"/>
      <c r="N20" s="1674"/>
      <c r="O20" s="1674"/>
      <c r="P20" s="1674"/>
      <c r="Q20" s="1674"/>
      <c r="R20" s="1674"/>
      <c r="S20" s="1674"/>
      <c r="T20" s="1674"/>
      <c r="U20" s="1674"/>
      <c r="V20" s="1674"/>
      <c r="W20" s="1674"/>
      <c r="X20" s="1674"/>
      <c r="Y20" s="1674"/>
      <c r="Z20" s="1674"/>
      <c r="AA20" s="1674"/>
      <c r="AB20" s="1674"/>
      <c r="AC20" s="1674"/>
      <c r="AM20" s="1674" t="str">
        <f>" "&amp;契約年月日&amp;"付けをもって請負契約を締結した"&amp;入力シート!$C$5&amp;"において工事請負契約基準第９第１項に基づく監督職員を平成　月　日に通知していましたが、下記のとおり変更しますので、改めて通知します。"</f>
        <v xml:space="preserve"> 平成２０年１２月２６日付けをもって請負契約を締結した○○工業高専校舎改修工事において工事請負契約基準第９第１項に基づく監督職員を平成　月　日に通知していましたが、下記のとおり変更しますので、改めて通知します。</v>
      </c>
      <c r="AN20" s="1674"/>
      <c r="AO20" s="1674"/>
      <c r="AP20" s="1674"/>
      <c r="AQ20" s="1674"/>
      <c r="AR20" s="1674"/>
      <c r="AS20" s="1674"/>
      <c r="AT20" s="1674"/>
      <c r="AU20" s="1674"/>
      <c r="AV20" s="1674"/>
      <c r="AW20" s="1674"/>
      <c r="AX20" s="1674"/>
      <c r="AY20" s="1674"/>
      <c r="AZ20" s="1674"/>
      <c r="BA20" s="1674"/>
      <c r="BB20" s="1674"/>
      <c r="BC20" s="1674"/>
      <c r="BD20" s="1674"/>
      <c r="BE20" s="1674"/>
      <c r="BF20" s="1674"/>
      <c r="BG20" s="1674"/>
      <c r="BH20" s="1674"/>
      <c r="BI20" s="1674"/>
      <c r="BJ20" s="1674"/>
      <c r="BK20" s="1674"/>
      <c r="BL20" s="1674"/>
    </row>
    <row r="21" spans="3:66">
      <c r="D21" s="1672"/>
      <c r="E21" s="1672"/>
      <c r="F21" s="1672"/>
      <c r="G21" s="1672"/>
      <c r="H21" s="1672"/>
      <c r="I21" s="1672"/>
      <c r="J21" s="1672"/>
      <c r="K21" s="1672"/>
      <c r="L21" s="1672"/>
      <c r="M21" s="1672"/>
      <c r="N21" s="1672"/>
      <c r="O21" s="1672"/>
      <c r="P21" s="1672"/>
      <c r="Q21" s="1672"/>
      <c r="R21" s="1672"/>
      <c r="S21" s="1672"/>
      <c r="T21" s="1672"/>
      <c r="U21" s="1672"/>
      <c r="V21" s="1672"/>
      <c r="W21" s="1672"/>
      <c r="X21" s="1672"/>
      <c r="Y21" s="1672"/>
      <c r="Z21" s="1672"/>
      <c r="AA21" s="1672"/>
      <c r="AB21" s="1672"/>
      <c r="AC21" s="1672"/>
    </row>
    <row r="23" spans="3:66" ht="15.75" customHeight="1">
      <c r="C23" s="1675" t="s">
        <v>267</v>
      </c>
      <c r="D23" s="1675"/>
      <c r="E23" s="1675"/>
      <c r="F23" s="1675"/>
      <c r="G23" s="1675"/>
      <c r="H23" s="1675"/>
      <c r="I23" s="1675"/>
      <c r="J23" s="1675"/>
      <c r="K23" s="1675"/>
      <c r="L23" s="1675"/>
      <c r="M23" s="1675"/>
      <c r="N23" s="1675"/>
      <c r="O23" s="1675"/>
      <c r="P23" s="1675"/>
      <c r="Q23" s="1675"/>
      <c r="R23" s="1675"/>
      <c r="S23" s="1675"/>
      <c r="T23" s="1675"/>
      <c r="U23" s="1675"/>
      <c r="V23" s="1675"/>
      <c r="W23" s="1675"/>
      <c r="X23" s="1675"/>
      <c r="Y23" s="1675"/>
      <c r="Z23" s="1675"/>
      <c r="AA23" s="1675"/>
      <c r="AB23" s="1675"/>
      <c r="AC23" s="1675"/>
    </row>
    <row r="26" spans="3:66" ht="27" customHeight="1">
      <c r="C26" s="1673" t="s">
        <v>1317</v>
      </c>
      <c r="D26" s="1673"/>
      <c r="E26" s="1673"/>
      <c r="F26" s="1673"/>
      <c r="G26" s="1673"/>
      <c r="H26" s="1673"/>
      <c r="I26" s="1673"/>
      <c r="J26" s="1673"/>
      <c r="K26" s="1673"/>
      <c r="L26" s="1673"/>
      <c r="M26" s="1673" t="s">
        <v>1314</v>
      </c>
      <c r="N26" s="1673"/>
      <c r="O26" s="1673"/>
      <c r="P26" s="1673"/>
      <c r="Q26" s="1673"/>
      <c r="R26" s="1673" t="s">
        <v>1315</v>
      </c>
      <c r="S26" s="1673"/>
      <c r="T26" s="1673"/>
      <c r="U26" s="1673"/>
      <c r="V26" s="1673"/>
      <c r="W26" s="1673"/>
      <c r="X26" s="1673"/>
      <c r="Y26" s="1673"/>
      <c r="Z26" s="1673"/>
      <c r="AA26" s="1673"/>
      <c r="AB26" s="1673" t="s">
        <v>1316</v>
      </c>
      <c r="AC26" s="1673"/>
      <c r="AD26" s="1673"/>
      <c r="AE26" s="1673"/>
      <c r="AF26" s="1673"/>
    </row>
    <row r="27" spans="3:66" ht="52.5" customHeight="1">
      <c r="C27" s="1666" t="s">
        <v>1320</v>
      </c>
      <c r="D27" s="1666"/>
      <c r="E27" s="1666"/>
      <c r="F27" s="1666"/>
      <c r="G27" s="1666"/>
      <c r="H27" s="1666"/>
      <c r="I27" s="1666"/>
      <c r="J27" s="1666"/>
      <c r="K27" s="1666"/>
      <c r="L27" s="1666"/>
      <c r="M27" s="1667" t="s">
        <v>1324</v>
      </c>
      <c r="N27" s="1667"/>
      <c r="O27" s="1667"/>
      <c r="P27" s="1667"/>
      <c r="Q27" s="1667"/>
      <c r="R27" s="1668" t="s">
        <v>1319</v>
      </c>
      <c r="S27" s="1668"/>
      <c r="T27" s="1668"/>
      <c r="U27" s="1668"/>
      <c r="V27" s="1668"/>
      <c r="W27" s="1668"/>
      <c r="X27" s="1668"/>
      <c r="Y27" s="1668"/>
      <c r="Z27" s="1668"/>
      <c r="AA27" s="1668"/>
      <c r="AB27" s="1669"/>
      <c r="AC27" s="1669"/>
      <c r="AD27" s="1669"/>
      <c r="AE27" s="1669"/>
      <c r="AF27" s="1669"/>
    </row>
    <row r="28" spans="3:66" ht="52.5" customHeight="1">
      <c r="C28" s="1666" t="s">
        <v>1322</v>
      </c>
      <c r="D28" s="1666"/>
      <c r="E28" s="1666"/>
      <c r="F28" s="1666"/>
      <c r="G28" s="1666"/>
      <c r="H28" s="1666"/>
      <c r="I28" s="1666"/>
      <c r="J28" s="1666"/>
      <c r="K28" s="1666"/>
      <c r="L28" s="1666"/>
      <c r="M28" s="1667" t="s">
        <v>1321</v>
      </c>
      <c r="N28" s="1667"/>
      <c r="O28" s="1667"/>
      <c r="P28" s="1667"/>
      <c r="Q28" s="1667"/>
      <c r="R28" s="1668" t="s">
        <v>1319</v>
      </c>
      <c r="S28" s="1668"/>
      <c r="T28" s="1668"/>
      <c r="U28" s="1668"/>
      <c r="V28" s="1668"/>
      <c r="W28" s="1668"/>
      <c r="X28" s="1668"/>
      <c r="Y28" s="1668"/>
      <c r="Z28" s="1668"/>
      <c r="AA28" s="1668"/>
      <c r="AB28" s="1669"/>
      <c r="AC28" s="1669"/>
      <c r="AD28" s="1669"/>
      <c r="AE28" s="1669"/>
      <c r="AF28" s="1669"/>
    </row>
    <row r="29" spans="3:66" ht="52.5" customHeight="1">
      <c r="C29" s="1666" t="s">
        <v>1323</v>
      </c>
      <c r="D29" s="1666"/>
      <c r="E29" s="1666"/>
      <c r="F29" s="1666"/>
      <c r="G29" s="1666"/>
      <c r="H29" s="1666"/>
      <c r="I29" s="1666"/>
      <c r="J29" s="1666"/>
      <c r="K29" s="1666"/>
      <c r="L29" s="1666"/>
      <c r="M29" s="1667" t="s">
        <v>1321</v>
      </c>
      <c r="N29" s="1667"/>
      <c r="O29" s="1667"/>
      <c r="P29" s="1667"/>
      <c r="Q29" s="1667"/>
      <c r="R29" s="1668" t="s">
        <v>1319</v>
      </c>
      <c r="S29" s="1668"/>
      <c r="T29" s="1668"/>
      <c r="U29" s="1668"/>
      <c r="V29" s="1668"/>
      <c r="W29" s="1668"/>
      <c r="X29" s="1668"/>
      <c r="Y29" s="1668"/>
      <c r="Z29" s="1668"/>
      <c r="AA29" s="1668"/>
      <c r="AB29" s="1669"/>
      <c r="AC29" s="1669"/>
      <c r="AD29" s="1669"/>
      <c r="AE29" s="1669"/>
      <c r="AF29" s="1669"/>
    </row>
    <row r="30" spans="3:66" ht="52.5" customHeight="1">
      <c r="C30" s="1666" t="s">
        <v>1323</v>
      </c>
      <c r="D30" s="1666"/>
      <c r="E30" s="1666"/>
      <c r="F30" s="1666"/>
      <c r="G30" s="1666"/>
      <c r="H30" s="1666"/>
      <c r="I30" s="1666"/>
      <c r="J30" s="1666"/>
      <c r="K30" s="1666"/>
      <c r="L30" s="1666"/>
      <c r="M30" s="1667" t="s">
        <v>1321</v>
      </c>
      <c r="N30" s="1667"/>
      <c r="O30" s="1667"/>
      <c r="P30" s="1667"/>
      <c r="Q30" s="1667"/>
      <c r="R30" s="1668" t="s">
        <v>1319</v>
      </c>
      <c r="S30" s="1668"/>
      <c r="T30" s="1668"/>
      <c r="U30" s="1668"/>
      <c r="V30" s="1668"/>
      <c r="W30" s="1668"/>
      <c r="X30" s="1668"/>
      <c r="Y30" s="1668"/>
      <c r="Z30" s="1668"/>
      <c r="AA30" s="1668"/>
      <c r="AB30" s="1669"/>
      <c r="AC30" s="1669"/>
      <c r="AD30" s="1669"/>
      <c r="AE30" s="1669"/>
      <c r="AF30" s="1669"/>
    </row>
    <row r="31" spans="3:66" ht="52.5" customHeight="1">
      <c r="C31" s="1666"/>
      <c r="D31" s="1666"/>
      <c r="E31" s="1666"/>
      <c r="F31" s="1666"/>
      <c r="G31" s="1666"/>
      <c r="H31" s="1666"/>
      <c r="I31" s="1666"/>
      <c r="J31" s="1666"/>
      <c r="K31" s="1666"/>
      <c r="L31" s="1666"/>
      <c r="M31" s="1667"/>
      <c r="N31" s="1667"/>
      <c r="O31" s="1667"/>
      <c r="P31" s="1667"/>
      <c r="Q31" s="1667"/>
      <c r="R31" s="1668"/>
      <c r="S31" s="1668"/>
      <c r="T31" s="1668"/>
      <c r="U31" s="1668"/>
      <c r="V31" s="1668"/>
      <c r="W31" s="1668"/>
      <c r="X31" s="1668"/>
      <c r="Y31" s="1668"/>
      <c r="Z31" s="1668"/>
      <c r="AA31" s="1668"/>
      <c r="AB31" s="1669"/>
      <c r="AC31" s="1669"/>
      <c r="AD31" s="1669"/>
      <c r="AE31" s="1669"/>
      <c r="AF31" s="1669"/>
    </row>
    <row r="32" spans="3:66">
      <c r="C32" s="2" t="s">
        <v>1318</v>
      </c>
    </row>
    <row r="38" spans="3:30">
      <c r="D38" s="2" t="s">
        <v>265</v>
      </c>
      <c r="E38" s="2" t="s">
        <v>266</v>
      </c>
      <c r="AD38" s="512" t="s">
        <v>268</v>
      </c>
    </row>
    <row r="42" spans="3:30" ht="14.25" customHeight="1">
      <c r="C42" s="11" t="str">
        <f>請負者名１行目</f>
        <v>○○県○○市○○</v>
      </c>
    </row>
    <row r="43" spans="3:30">
      <c r="C43" s="11" t="str">
        <f>請負者名２行目</f>
        <v xml:space="preserve"> 株式会社 ○○組</v>
      </c>
    </row>
    <row r="44" spans="3:30">
      <c r="C44" s="11" t="str">
        <f>請負者名３行目  &amp;"　　殿"</f>
        <v xml:space="preserve">  代表取締役　　○○　○○　　殿</v>
      </c>
    </row>
    <row r="46" spans="3:30">
      <c r="S46" s="2" t="str">
        <f>入力シート!$K$54</f>
        <v>独立行政法人国立高等専門学校機構</v>
      </c>
    </row>
    <row r="47" spans="3:30">
      <c r="S47" s="5" t="str">
        <f>" " &amp; 入力シート!$K$55</f>
        <v xml:space="preserve"> ○○工業高等専門学校</v>
      </c>
    </row>
    <row r="48" spans="3:30">
      <c r="S48" s="2" t="str">
        <f>"  " &amp;入力シート!$K$56</f>
        <v xml:space="preserve">  契約担当役 事務部長 ○○　○○</v>
      </c>
    </row>
    <row r="49" spans="3:34" ht="48.75" customHeight="1">
      <c r="T49" s="282"/>
    </row>
    <row r="50" spans="3:34" ht="18.75">
      <c r="C50" s="1670" t="s">
        <v>1313</v>
      </c>
      <c r="D50" s="1670"/>
      <c r="E50" s="1670"/>
      <c r="F50" s="1670"/>
      <c r="G50" s="1670"/>
      <c r="H50" s="1670"/>
      <c r="I50" s="1670"/>
      <c r="J50" s="1670"/>
      <c r="K50" s="1670"/>
      <c r="L50" s="1670"/>
      <c r="M50" s="1670"/>
      <c r="N50" s="1670"/>
      <c r="O50" s="1670"/>
      <c r="P50" s="1670"/>
      <c r="Q50" s="1670"/>
      <c r="R50" s="1670"/>
      <c r="S50" s="1670"/>
      <c r="T50" s="1670"/>
      <c r="U50" s="1670"/>
      <c r="V50" s="1670"/>
      <c r="W50" s="1670"/>
      <c r="X50" s="1670"/>
      <c r="Y50" s="1670"/>
      <c r="Z50" s="1670"/>
      <c r="AA50" s="1670"/>
      <c r="AB50" s="1670"/>
      <c r="AC50" s="1670"/>
      <c r="AD50" s="1670"/>
      <c r="AE50" s="1670"/>
      <c r="AH50" s="1155" t="s">
        <v>1328</v>
      </c>
    </row>
    <row r="53" spans="3:34" ht="14.25" customHeight="1"/>
    <row r="54" spans="3:34" ht="45" customHeight="1">
      <c r="D54" s="1672" t="s">
        <v>1326</v>
      </c>
      <c r="E54" s="1672"/>
      <c r="F54" s="1672"/>
      <c r="G54" s="1672"/>
      <c r="H54" s="1672"/>
      <c r="I54" s="1672"/>
      <c r="J54" s="1672"/>
      <c r="K54" s="1672"/>
      <c r="L54" s="1672"/>
      <c r="M54" s="1672"/>
      <c r="N54" s="1672"/>
      <c r="O54" s="1672"/>
      <c r="P54" s="1672"/>
      <c r="Q54" s="1672"/>
      <c r="R54" s="1672"/>
      <c r="S54" s="1672"/>
      <c r="T54" s="1672"/>
      <c r="U54" s="1672"/>
      <c r="V54" s="1672"/>
      <c r="W54" s="1672"/>
      <c r="X54" s="1672"/>
      <c r="Y54" s="1672"/>
      <c r="Z54" s="1672"/>
      <c r="AA54" s="1672"/>
      <c r="AB54" s="1672"/>
      <c r="AC54" s="1672"/>
    </row>
    <row r="58" spans="3:34">
      <c r="C58" s="1671" t="s">
        <v>267</v>
      </c>
      <c r="D58" s="1671"/>
      <c r="E58" s="1671"/>
      <c r="F58" s="1671"/>
      <c r="G58" s="1671"/>
      <c r="H58" s="1671"/>
      <c r="I58" s="1671"/>
      <c r="J58" s="1671"/>
      <c r="K58" s="1671"/>
      <c r="L58" s="1671"/>
      <c r="M58" s="1671"/>
      <c r="N58" s="1671"/>
      <c r="O58" s="1671"/>
      <c r="P58" s="1671"/>
      <c r="Q58" s="1671"/>
      <c r="R58" s="1671"/>
      <c r="S58" s="1671"/>
      <c r="T58" s="1671"/>
      <c r="U58" s="1671"/>
      <c r="V58" s="1671"/>
      <c r="W58" s="1671"/>
      <c r="X58" s="1671"/>
      <c r="Y58" s="1671"/>
      <c r="Z58" s="1671"/>
      <c r="AA58" s="1671"/>
      <c r="AB58" s="1671"/>
      <c r="AC58" s="1671"/>
    </row>
    <row r="61" spans="3:34" ht="27" customHeight="1">
      <c r="C61" s="1673" t="s">
        <v>1317</v>
      </c>
      <c r="D61" s="1673"/>
      <c r="E61" s="1673"/>
      <c r="F61" s="1673"/>
      <c r="G61" s="1673"/>
      <c r="H61" s="1673"/>
      <c r="I61" s="1673"/>
      <c r="J61" s="1673"/>
      <c r="K61" s="1673"/>
      <c r="L61" s="1673"/>
      <c r="M61" s="1673" t="s">
        <v>1314</v>
      </c>
      <c r="N61" s="1673"/>
      <c r="O61" s="1673"/>
      <c r="P61" s="1673"/>
      <c r="Q61" s="1673"/>
      <c r="R61" s="1673" t="s">
        <v>1315</v>
      </c>
      <c r="S61" s="1673"/>
      <c r="T61" s="1673"/>
      <c r="U61" s="1673"/>
      <c r="V61" s="1673"/>
      <c r="W61" s="1673"/>
      <c r="X61" s="1673"/>
      <c r="Y61" s="1673"/>
      <c r="Z61" s="1673"/>
      <c r="AA61" s="1673"/>
      <c r="AB61" s="1673" t="s">
        <v>1316</v>
      </c>
      <c r="AC61" s="1673"/>
      <c r="AD61" s="1673"/>
      <c r="AE61" s="1673"/>
      <c r="AF61" s="1673"/>
    </row>
    <row r="62" spans="3:34" ht="52.5" customHeight="1">
      <c r="C62" s="1666" t="s">
        <v>1320</v>
      </c>
      <c r="D62" s="1666"/>
      <c r="E62" s="1666"/>
      <c r="F62" s="1666"/>
      <c r="G62" s="1666"/>
      <c r="H62" s="1666"/>
      <c r="I62" s="1666"/>
      <c r="J62" s="1666"/>
      <c r="K62" s="1666"/>
      <c r="L62" s="1666"/>
      <c r="M62" s="1667" t="s">
        <v>1324</v>
      </c>
      <c r="N62" s="1667"/>
      <c r="O62" s="1667"/>
      <c r="P62" s="1667"/>
      <c r="Q62" s="1667"/>
      <c r="R62" s="1668" t="s">
        <v>1327</v>
      </c>
      <c r="S62" s="1668"/>
      <c r="T62" s="1668"/>
      <c r="U62" s="1668"/>
      <c r="V62" s="1668"/>
      <c r="W62" s="1668"/>
      <c r="X62" s="1668"/>
      <c r="Y62" s="1668"/>
      <c r="Z62" s="1668"/>
      <c r="AA62" s="1668"/>
      <c r="AB62" s="1669"/>
      <c r="AC62" s="1669"/>
      <c r="AD62" s="1669"/>
      <c r="AE62" s="1669"/>
      <c r="AF62" s="1669"/>
    </row>
    <row r="63" spans="3:34" ht="52.5" customHeight="1">
      <c r="C63" s="1666" t="s">
        <v>1322</v>
      </c>
      <c r="D63" s="1666"/>
      <c r="E63" s="1666"/>
      <c r="F63" s="1666"/>
      <c r="G63" s="1666"/>
      <c r="H63" s="1666"/>
      <c r="I63" s="1666"/>
      <c r="J63" s="1666"/>
      <c r="K63" s="1666"/>
      <c r="L63" s="1666"/>
      <c r="M63" s="1667" t="s">
        <v>1321</v>
      </c>
      <c r="N63" s="1667"/>
      <c r="O63" s="1667"/>
      <c r="P63" s="1667"/>
      <c r="Q63" s="1667"/>
      <c r="R63" s="1668" t="s">
        <v>1327</v>
      </c>
      <c r="S63" s="1668"/>
      <c r="T63" s="1668"/>
      <c r="U63" s="1668"/>
      <c r="V63" s="1668"/>
      <c r="W63" s="1668"/>
      <c r="X63" s="1668"/>
      <c r="Y63" s="1668"/>
      <c r="Z63" s="1668"/>
      <c r="AA63" s="1668"/>
      <c r="AB63" s="1669"/>
      <c r="AC63" s="1669"/>
      <c r="AD63" s="1669"/>
      <c r="AE63" s="1669"/>
      <c r="AF63" s="1669"/>
    </row>
    <row r="64" spans="3:34" ht="52.5" customHeight="1">
      <c r="C64" s="1666" t="s">
        <v>1323</v>
      </c>
      <c r="D64" s="1666"/>
      <c r="E64" s="1666"/>
      <c r="F64" s="1666"/>
      <c r="G64" s="1666"/>
      <c r="H64" s="1666"/>
      <c r="I64" s="1666"/>
      <c r="J64" s="1666"/>
      <c r="K64" s="1666"/>
      <c r="L64" s="1666"/>
      <c r="M64" s="1667" t="s">
        <v>1321</v>
      </c>
      <c r="N64" s="1667"/>
      <c r="O64" s="1667"/>
      <c r="P64" s="1667"/>
      <c r="Q64" s="1667"/>
      <c r="R64" s="1668" t="s">
        <v>1327</v>
      </c>
      <c r="S64" s="1668"/>
      <c r="T64" s="1668"/>
      <c r="U64" s="1668"/>
      <c r="V64" s="1668"/>
      <c r="W64" s="1668"/>
      <c r="X64" s="1668"/>
      <c r="Y64" s="1668"/>
      <c r="Z64" s="1668"/>
      <c r="AA64" s="1668"/>
      <c r="AB64" s="1669"/>
      <c r="AC64" s="1669"/>
      <c r="AD64" s="1669"/>
      <c r="AE64" s="1669"/>
      <c r="AF64" s="1669"/>
    </row>
    <row r="65" spans="3:32" ht="52.5" customHeight="1">
      <c r="C65" s="1666" t="s">
        <v>1323</v>
      </c>
      <c r="D65" s="1666"/>
      <c r="E65" s="1666"/>
      <c r="F65" s="1666"/>
      <c r="G65" s="1666"/>
      <c r="H65" s="1666"/>
      <c r="I65" s="1666"/>
      <c r="J65" s="1666"/>
      <c r="K65" s="1666"/>
      <c r="L65" s="1666"/>
      <c r="M65" s="1667" t="s">
        <v>1321</v>
      </c>
      <c r="N65" s="1667"/>
      <c r="O65" s="1667"/>
      <c r="P65" s="1667"/>
      <c r="Q65" s="1667"/>
      <c r="R65" s="1668" t="s">
        <v>1327</v>
      </c>
      <c r="S65" s="1668"/>
      <c r="T65" s="1668"/>
      <c r="U65" s="1668"/>
      <c r="V65" s="1668"/>
      <c r="W65" s="1668"/>
      <c r="X65" s="1668"/>
      <c r="Y65" s="1668"/>
      <c r="Z65" s="1668"/>
      <c r="AA65" s="1668"/>
      <c r="AB65" s="1669"/>
      <c r="AC65" s="1669"/>
      <c r="AD65" s="1669"/>
      <c r="AE65" s="1669"/>
      <c r="AF65" s="1669"/>
    </row>
    <row r="66" spans="3:32" ht="52.5" customHeight="1">
      <c r="C66" s="1666"/>
      <c r="D66" s="1666"/>
      <c r="E66" s="1666"/>
      <c r="F66" s="1666"/>
      <c r="G66" s="1666"/>
      <c r="H66" s="1666"/>
      <c r="I66" s="1666"/>
      <c r="J66" s="1666"/>
      <c r="K66" s="1666"/>
      <c r="L66" s="1666"/>
      <c r="M66" s="1667"/>
      <c r="N66" s="1667"/>
      <c r="O66" s="1667"/>
      <c r="P66" s="1667"/>
      <c r="Q66" s="1667"/>
      <c r="R66" s="1668"/>
      <c r="S66" s="1668"/>
      <c r="T66" s="1668"/>
      <c r="U66" s="1668"/>
      <c r="V66" s="1668"/>
      <c r="W66" s="1668"/>
      <c r="X66" s="1668"/>
      <c r="Y66" s="1668"/>
      <c r="Z66" s="1668"/>
      <c r="AA66" s="1668"/>
      <c r="AB66" s="1669"/>
      <c r="AC66" s="1669"/>
      <c r="AD66" s="1669"/>
      <c r="AE66" s="1669"/>
      <c r="AF66" s="1669"/>
    </row>
    <row r="67" spans="3:32">
      <c r="C67" s="2" t="s">
        <v>1318</v>
      </c>
    </row>
  </sheetData>
  <mergeCells count="57">
    <mergeCell ref="AO17:BN17"/>
    <mergeCell ref="D21:AC21"/>
    <mergeCell ref="AM20:BL20"/>
    <mergeCell ref="C65:L65"/>
    <mergeCell ref="M65:Q65"/>
    <mergeCell ref="R65:AA65"/>
    <mergeCell ref="AB65:AF65"/>
    <mergeCell ref="C58:AC58"/>
    <mergeCell ref="C61:L61"/>
    <mergeCell ref="M61:Q61"/>
    <mergeCell ref="R61:AA61"/>
    <mergeCell ref="AB61:AF61"/>
    <mergeCell ref="C62:L62"/>
    <mergeCell ref="M62:Q62"/>
    <mergeCell ref="R62:AA62"/>
    <mergeCell ref="AB62:AF62"/>
    <mergeCell ref="C66:L66"/>
    <mergeCell ref="M66:Q66"/>
    <mergeCell ref="R66:AA66"/>
    <mergeCell ref="AB66:AF66"/>
    <mergeCell ref="C63:L63"/>
    <mergeCell ref="M63:Q63"/>
    <mergeCell ref="R63:AA63"/>
    <mergeCell ref="AB63:AF63"/>
    <mergeCell ref="C64:L64"/>
    <mergeCell ref="M64:Q64"/>
    <mergeCell ref="R64:AA64"/>
    <mergeCell ref="AB64:AF64"/>
    <mergeCell ref="D54:AC54"/>
    <mergeCell ref="C29:L29"/>
    <mergeCell ref="M29:Q29"/>
    <mergeCell ref="R29:AA29"/>
    <mergeCell ref="AB29:AF29"/>
    <mergeCell ref="C30:L30"/>
    <mergeCell ref="M30:Q30"/>
    <mergeCell ref="R30:AA30"/>
    <mergeCell ref="AB30:AF30"/>
    <mergeCell ref="C31:L31"/>
    <mergeCell ref="M31:Q31"/>
    <mergeCell ref="R31:AA31"/>
    <mergeCell ref="AB31:AF31"/>
    <mergeCell ref="C50:AE50"/>
    <mergeCell ref="C27:L27"/>
    <mergeCell ref="M27:Q27"/>
    <mergeCell ref="R27:AA27"/>
    <mergeCell ref="AB27:AF27"/>
    <mergeCell ref="C28:L28"/>
    <mergeCell ref="M28:Q28"/>
    <mergeCell ref="R28:AA28"/>
    <mergeCell ref="AB28:AF28"/>
    <mergeCell ref="C16:AE16"/>
    <mergeCell ref="D20:AC20"/>
    <mergeCell ref="C23:AC23"/>
    <mergeCell ref="C26:L26"/>
    <mergeCell ref="M26:Q26"/>
    <mergeCell ref="R26:AA26"/>
    <mergeCell ref="AB26:AF26"/>
  </mergeCells>
  <phoneticPr fontId="2"/>
  <printOptions gridLinesSet="0"/>
  <pageMargins left="0.62" right="0.53" top="0.98425196850393704" bottom="0.98425196850393704" header="0.51181102362204722" footer="0.51181102362204722"/>
  <pageSetup paperSize="9" orientation="portrait" horizontalDpi="4294967292"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50"/>
  </sheetPr>
  <dimension ref="A1:N88"/>
  <sheetViews>
    <sheetView view="pageBreakPreview" zoomScaleNormal="100" zoomScaleSheetLayoutView="100" workbookViewId="0">
      <selection activeCell="A2" sqref="A2"/>
    </sheetView>
  </sheetViews>
  <sheetFormatPr defaultColWidth="9" defaultRowHeight="13.5"/>
  <cols>
    <col min="1" max="1" width="4.75" style="2" customWidth="1"/>
    <col min="2" max="2" width="3.875" style="2" customWidth="1"/>
    <col min="3" max="3" width="3.125" style="2" customWidth="1"/>
    <col min="4" max="4" width="2.75" style="2" customWidth="1"/>
    <col min="5" max="5" width="6.75" style="2" customWidth="1"/>
    <col min="6" max="6" width="8" style="2" customWidth="1"/>
    <col min="7" max="7" width="14.75" style="2" customWidth="1"/>
    <col min="8" max="8" width="9.125" style="2" customWidth="1"/>
    <col min="9" max="9" width="6.75" style="2" customWidth="1"/>
    <col min="10" max="10" width="11" style="2" customWidth="1"/>
    <col min="11" max="11" width="14.25" style="2" customWidth="1"/>
    <col min="12" max="12" width="2.625" style="2" customWidth="1"/>
    <col min="13" max="13" width="9.375" style="2" customWidth="1"/>
    <col min="14" max="16384" width="9" style="2"/>
  </cols>
  <sheetData>
    <row r="1" spans="1:13">
      <c r="A1" s="2" t="s">
        <v>264</v>
      </c>
    </row>
    <row r="2" spans="1:13" ht="39" customHeight="1"/>
    <row r="3" spans="1:13" ht="18.75">
      <c r="A3" s="1670" t="s">
        <v>611</v>
      </c>
      <c r="B3" s="1670"/>
      <c r="C3" s="1670"/>
      <c r="D3" s="1670"/>
      <c r="E3" s="1670"/>
      <c r="F3" s="1670"/>
      <c r="G3" s="1670"/>
      <c r="H3" s="1670"/>
      <c r="I3" s="1670"/>
      <c r="J3" s="1670"/>
      <c r="K3" s="1670"/>
      <c r="L3" s="1670"/>
      <c r="M3" s="3"/>
    </row>
    <row r="4" spans="1:13" ht="26.25" customHeight="1"/>
    <row r="5" spans="1:13">
      <c r="B5" s="2" t="s">
        <v>265</v>
      </c>
      <c r="C5" s="2" t="s">
        <v>266</v>
      </c>
    </row>
    <row r="6" spans="1:13">
      <c r="I6" s="2" t="s">
        <v>268</v>
      </c>
    </row>
    <row r="7" spans="1:13" ht="28.5" customHeight="1"/>
    <row r="8" spans="1:13">
      <c r="B8" s="2" t="str">
        <f>入力シート!K54</f>
        <v>独立行政法人国立高等専門学校機構</v>
      </c>
    </row>
    <row r="9" spans="1:13" ht="14.25" customHeight="1">
      <c r="A9" s="4"/>
      <c r="B9" s="5" t="str">
        <f>" " &amp; 入力シート!K55</f>
        <v xml:space="preserve"> ○○工業高等専門学校</v>
      </c>
    </row>
    <row r="10" spans="1:13">
      <c r="B10" s="2" t="str">
        <f>"  " &amp;入力シート!K56 &amp;" 殿"</f>
        <v xml:space="preserve">  契約担当役 事務部長 ○○　○○ 殿</v>
      </c>
    </row>
    <row r="13" spans="1:13">
      <c r="H13" s="282" t="s">
        <v>1340</v>
      </c>
      <c r="I13" s="282"/>
    </row>
    <row r="14" spans="1:13">
      <c r="H14" s="293" t="str">
        <f>請負者名１行目</f>
        <v>○○県○○市○○</v>
      </c>
      <c r="I14" s="282"/>
    </row>
    <row r="15" spans="1:13">
      <c r="H15" s="293" t="str">
        <f>請負者名２行目</f>
        <v xml:space="preserve"> 株式会社 ○○組</v>
      </c>
      <c r="I15" s="282"/>
    </row>
    <row r="16" spans="1:13" ht="15" customHeight="1">
      <c r="B16" s="3"/>
      <c r="C16" s="3"/>
      <c r="D16" s="3"/>
      <c r="E16" s="6"/>
      <c r="F16" s="6"/>
      <c r="G16" s="6"/>
      <c r="H16" s="293" t="str">
        <f>請負者名３行目  &amp;"　　印"</f>
        <v xml:space="preserve">  代表取締役　　○○　○○　　印</v>
      </c>
      <c r="I16" s="282"/>
      <c r="J16" s="6"/>
      <c r="K16" s="6"/>
      <c r="L16" s="296"/>
      <c r="M16" s="6"/>
    </row>
    <row r="19" spans="1:13" ht="14.25" customHeight="1"/>
    <row r="20" spans="1:13" ht="46.5" customHeight="1">
      <c r="C20" s="1679" t="str">
        <f>契約年月日&amp;"付けをもって請負契約を締結した"&amp;入力シート!C5&amp;"について工事請負契約基準第１０第１項に基づき現場代理人等を下記のとおり定めたので別紙経歴書を添えて通知します。"</f>
        <v>平成２０年１２月２６日付けをもって請負契約を締結した○○工業高専校舎改修工事について工事請負契約基準第１０第１項に基づき現場代理人等を下記のとおり定めたので別紙経歴書を添えて通知します。</v>
      </c>
      <c r="D20" s="1679"/>
      <c r="E20" s="1679"/>
      <c r="F20" s="1679"/>
      <c r="G20" s="1679"/>
      <c r="H20" s="1679"/>
      <c r="I20" s="1679"/>
      <c r="J20" s="1679"/>
      <c r="K20" s="1679"/>
    </row>
    <row r="25" spans="1:13">
      <c r="A25" s="1671" t="s">
        <v>267</v>
      </c>
      <c r="B25" s="1671"/>
      <c r="C25" s="1671"/>
      <c r="D25" s="1671"/>
      <c r="E25" s="1671"/>
      <c r="F25" s="1671"/>
      <c r="G25" s="1671"/>
      <c r="H25" s="1671"/>
      <c r="I25" s="1671"/>
      <c r="J25" s="1671"/>
      <c r="K25" s="1671"/>
      <c r="L25" s="1671"/>
      <c r="M25" s="6"/>
    </row>
    <row r="27" spans="1:13">
      <c r="D27" s="279" t="s">
        <v>270</v>
      </c>
      <c r="G27" s="2" t="str">
        <f>入力シート!C27</f>
        <v>○○ ○○</v>
      </c>
    </row>
    <row r="28" spans="1:13">
      <c r="D28" s="279"/>
    </row>
    <row r="29" spans="1:13">
      <c r="D29" s="279" t="s">
        <v>271</v>
      </c>
    </row>
    <row r="30" spans="1:13">
      <c r="D30" s="279" t="s">
        <v>272</v>
      </c>
    </row>
    <row r="32" spans="1:13">
      <c r="D32" s="2" t="s">
        <v>273</v>
      </c>
    </row>
    <row r="33" spans="1:14">
      <c r="E33" s="2" t="s">
        <v>274</v>
      </c>
    </row>
    <row r="35" spans="1:14">
      <c r="D35" s="2" t="s">
        <v>1305</v>
      </c>
    </row>
    <row r="36" spans="1:14">
      <c r="E36" s="2" t="s">
        <v>1311</v>
      </c>
      <c r="N36" s="2" t="s">
        <v>1309</v>
      </c>
    </row>
    <row r="37" spans="1:14">
      <c r="E37" s="2" t="s">
        <v>1307</v>
      </c>
      <c r="N37" s="2" t="s">
        <v>1310</v>
      </c>
    </row>
    <row r="38" spans="1:14">
      <c r="E38" s="2" t="s">
        <v>1308</v>
      </c>
      <c r="N38" s="2" t="s">
        <v>1330</v>
      </c>
    </row>
    <row r="39" spans="1:14">
      <c r="E39" s="2" t="s">
        <v>1377</v>
      </c>
      <c r="N39" s="1156" t="s">
        <v>1378</v>
      </c>
    </row>
    <row r="40" spans="1:14">
      <c r="E40" s="2" t="s">
        <v>1306</v>
      </c>
    </row>
    <row r="45" spans="1:14">
      <c r="A45" s="7" t="s">
        <v>279</v>
      </c>
    </row>
    <row r="48" spans="1:14">
      <c r="G48" s="7"/>
      <c r="H48" s="7"/>
      <c r="I48" s="7"/>
      <c r="J48" s="7"/>
      <c r="K48" s="7"/>
    </row>
    <row r="49" spans="1:12">
      <c r="F49" s="7"/>
      <c r="G49" s="7"/>
      <c r="H49" s="7"/>
      <c r="I49" s="7"/>
      <c r="J49" s="7"/>
      <c r="K49" s="7"/>
    </row>
    <row r="50" spans="1:12">
      <c r="F50" s="7"/>
      <c r="G50" s="7"/>
      <c r="H50" s="7"/>
      <c r="I50" s="1680" t="s">
        <v>280</v>
      </c>
      <c r="J50" s="1680"/>
      <c r="K50" s="7"/>
    </row>
    <row r="51" spans="1:12">
      <c r="F51" s="7"/>
      <c r="G51" s="7"/>
      <c r="H51" s="7"/>
      <c r="I51" s="7"/>
      <c r="J51" s="7"/>
      <c r="K51" s="7"/>
    </row>
    <row r="52" spans="1:12">
      <c r="F52" s="7"/>
      <c r="G52" s="7"/>
      <c r="H52" s="7"/>
      <c r="I52" s="7"/>
      <c r="J52" s="7"/>
      <c r="K52" s="7"/>
    </row>
    <row r="53" spans="1:12">
      <c r="F53" s="7"/>
      <c r="G53" s="7"/>
      <c r="H53" s="7"/>
      <c r="I53" s="7"/>
      <c r="J53" s="7"/>
      <c r="K53" s="7"/>
    </row>
    <row r="54" spans="1:12">
      <c r="F54" s="7"/>
      <c r="G54" s="7"/>
      <c r="H54" s="7"/>
      <c r="I54" s="7"/>
      <c r="J54" s="7"/>
      <c r="K54" s="7"/>
    </row>
    <row r="55" spans="1:12" ht="21">
      <c r="A55" s="1681" t="s">
        <v>281</v>
      </c>
      <c r="B55" s="1681"/>
      <c r="C55" s="1681"/>
      <c r="D55" s="1681"/>
      <c r="E55" s="1681"/>
      <c r="F55" s="1681"/>
      <c r="G55" s="1681"/>
      <c r="H55" s="1681"/>
      <c r="I55" s="1681"/>
      <c r="J55" s="1681"/>
      <c r="K55" s="1681"/>
      <c r="L55" s="1681"/>
    </row>
    <row r="56" spans="1:12">
      <c r="F56" s="7"/>
      <c r="G56" s="7"/>
      <c r="H56" s="7"/>
      <c r="I56" s="7"/>
      <c r="J56" s="7"/>
      <c r="K56" s="7"/>
    </row>
    <row r="57" spans="1:12">
      <c r="F57" s="7"/>
      <c r="G57" s="7"/>
      <c r="H57" s="7"/>
      <c r="I57" s="7"/>
      <c r="J57" s="7"/>
      <c r="K57" s="7"/>
    </row>
    <row r="58" spans="1:12">
      <c r="F58" s="7"/>
      <c r="G58" s="7"/>
      <c r="H58" s="7"/>
      <c r="I58" s="7"/>
      <c r="J58" s="7"/>
      <c r="K58" s="7"/>
    </row>
    <row r="59" spans="1:12">
      <c r="F59" s="7"/>
      <c r="G59" s="7"/>
      <c r="H59" s="7"/>
      <c r="I59" s="7"/>
      <c r="J59" s="7"/>
      <c r="K59" s="7"/>
    </row>
    <row r="60" spans="1:12">
      <c r="B60" s="7" t="s">
        <v>275</v>
      </c>
      <c r="G60" s="7"/>
      <c r="H60" s="7"/>
      <c r="I60" s="7" t="s">
        <v>282</v>
      </c>
      <c r="J60" s="7"/>
      <c r="K60" s="7"/>
    </row>
    <row r="61" spans="1:12">
      <c r="F61" s="7"/>
      <c r="G61" s="7"/>
      <c r="H61" s="7"/>
      <c r="I61" s="7"/>
      <c r="J61" s="7"/>
      <c r="K61" s="7"/>
    </row>
    <row r="62" spans="1:12">
      <c r="F62" s="7"/>
      <c r="G62" s="7"/>
      <c r="H62" s="7"/>
      <c r="I62" s="7"/>
      <c r="J62" s="7"/>
      <c r="K62" s="7"/>
    </row>
    <row r="63" spans="1:12" ht="22.5" customHeight="1">
      <c r="F63" s="7"/>
      <c r="H63" s="8"/>
      <c r="I63" s="8"/>
      <c r="J63" s="7"/>
      <c r="K63" s="7"/>
    </row>
    <row r="64" spans="1:12" ht="21" customHeight="1">
      <c r="C64" s="1678" t="s">
        <v>276</v>
      </c>
      <c r="D64" s="1678"/>
      <c r="E64" s="1678"/>
      <c r="F64" s="1676"/>
      <c r="G64" s="1676"/>
      <c r="H64" s="1676"/>
      <c r="I64" s="1676"/>
      <c r="J64" s="1676"/>
      <c r="K64" s="1676"/>
    </row>
    <row r="65" spans="3:11" ht="19.5" customHeight="1">
      <c r="C65" s="279"/>
      <c r="D65" s="279"/>
      <c r="E65" s="1325"/>
      <c r="F65" s="7"/>
      <c r="H65" s="8"/>
      <c r="I65" s="8"/>
      <c r="J65" s="7"/>
      <c r="K65" s="7"/>
    </row>
    <row r="66" spans="3:11" ht="22.5" customHeight="1">
      <c r="C66" s="1678" t="s">
        <v>277</v>
      </c>
      <c r="D66" s="1678"/>
      <c r="E66" s="1678"/>
      <c r="F66" s="1676"/>
      <c r="G66" s="1676"/>
      <c r="H66" s="1676"/>
      <c r="I66" s="1676"/>
      <c r="J66" s="1676"/>
      <c r="K66" s="1676"/>
    </row>
    <row r="67" spans="3:11" ht="19.5" customHeight="1">
      <c r="C67" s="279"/>
      <c r="D67" s="279"/>
      <c r="E67" s="1325"/>
      <c r="F67" s="7"/>
      <c r="H67" s="8"/>
      <c r="I67" s="8"/>
      <c r="J67" s="7"/>
      <c r="K67" s="7"/>
    </row>
    <row r="68" spans="3:11" ht="22.5" customHeight="1">
      <c r="C68" s="1678" t="s">
        <v>283</v>
      </c>
      <c r="D68" s="1678"/>
      <c r="E68" s="1678"/>
      <c r="F68" s="1676"/>
      <c r="G68" s="1676"/>
      <c r="H68" s="1676"/>
      <c r="I68" s="1676"/>
      <c r="J68" s="1676"/>
      <c r="K68" s="1676"/>
    </row>
    <row r="69" spans="3:11" ht="20.25" customHeight="1">
      <c r="C69" s="279"/>
      <c r="D69" s="279"/>
      <c r="E69" s="1324"/>
      <c r="F69" s="7"/>
      <c r="H69" s="8"/>
      <c r="I69" s="8"/>
      <c r="J69" s="7"/>
      <c r="K69" s="7"/>
    </row>
    <row r="70" spans="3:11" ht="25.5" customHeight="1">
      <c r="C70" s="1678" t="s">
        <v>284</v>
      </c>
      <c r="D70" s="1678"/>
      <c r="E70" s="1678"/>
      <c r="F70" s="1678"/>
      <c r="G70" s="1671"/>
      <c r="H70" s="1671"/>
      <c r="I70" s="1671"/>
      <c r="J70" s="1671"/>
      <c r="K70" s="1671"/>
    </row>
    <row r="71" spans="3:11" ht="21" customHeight="1">
      <c r="C71" s="279"/>
      <c r="D71" s="279"/>
      <c r="E71" s="1325"/>
      <c r="F71" s="7"/>
      <c r="H71" s="8"/>
      <c r="I71" s="8"/>
      <c r="J71" s="7"/>
      <c r="K71" s="7"/>
    </row>
    <row r="72" spans="3:11" ht="22.5" customHeight="1">
      <c r="C72" s="1678" t="s">
        <v>278</v>
      </c>
      <c r="D72" s="1678"/>
      <c r="E72" s="1678"/>
      <c r="F72" s="1676"/>
      <c r="G72" s="1676"/>
      <c r="H72" s="1676"/>
      <c r="I72" s="1676"/>
      <c r="J72" s="1676"/>
      <c r="K72" s="1676"/>
    </row>
    <row r="73" spans="3:11" ht="23.25" customHeight="1">
      <c r="C73" s="279"/>
      <c r="D73" s="279"/>
      <c r="E73" s="1325"/>
      <c r="F73" s="1676"/>
      <c r="G73" s="1676"/>
      <c r="H73" s="1676"/>
      <c r="I73" s="1676"/>
      <c r="J73" s="1676"/>
      <c r="K73" s="1676"/>
    </row>
    <row r="74" spans="3:11" ht="18" customHeight="1">
      <c r="C74" s="279"/>
      <c r="D74" s="279"/>
      <c r="E74" s="1324"/>
      <c r="F74" s="7"/>
      <c r="H74" s="7"/>
      <c r="I74" s="7"/>
      <c r="J74" s="7"/>
      <c r="K74" s="7"/>
    </row>
    <row r="75" spans="3:11" ht="23.25" customHeight="1">
      <c r="C75" s="1677" t="s">
        <v>285</v>
      </c>
      <c r="D75" s="1677"/>
      <c r="E75" s="1677"/>
      <c r="F75" s="1676"/>
      <c r="G75" s="1676"/>
      <c r="H75" s="1676"/>
      <c r="I75" s="1676"/>
      <c r="J75" s="1676"/>
      <c r="K75" s="1676"/>
    </row>
    <row r="76" spans="3:11" ht="22.5" customHeight="1">
      <c r="F76" s="1676"/>
      <c r="G76" s="1676"/>
      <c r="H76" s="1676"/>
      <c r="I76" s="1676"/>
      <c r="J76" s="1676"/>
      <c r="K76" s="1676"/>
    </row>
    <row r="77" spans="3:11">
      <c r="F77" s="7"/>
      <c r="G77" s="7"/>
      <c r="H77" s="7"/>
      <c r="I77" s="7"/>
      <c r="J77" s="7"/>
      <c r="K77" s="7"/>
    </row>
    <row r="78" spans="3:11">
      <c r="F78" s="7"/>
      <c r="G78" s="7"/>
      <c r="H78" s="7"/>
      <c r="I78" s="7"/>
      <c r="J78" s="7"/>
      <c r="K78" s="7"/>
    </row>
    <row r="79" spans="3:11">
      <c r="F79" s="7"/>
      <c r="G79" s="7"/>
      <c r="H79" s="7"/>
      <c r="I79" s="7"/>
      <c r="J79" s="7"/>
      <c r="K79" s="7"/>
    </row>
    <row r="80" spans="3:11">
      <c r="F80" s="7"/>
      <c r="G80" s="7"/>
      <c r="H80" s="7"/>
      <c r="I80" s="7"/>
      <c r="J80" s="7"/>
      <c r="K80" s="7"/>
    </row>
    <row r="81" spans="6:11">
      <c r="F81" s="7"/>
      <c r="G81" s="7"/>
      <c r="H81" s="7"/>
      <c r="I81" s="7"/>
      <c r="J81" s="7"/>
      <c r="K81" s="7"/>
    </row>
    <row r="82" spans="6:11">
      <c r="F82" s="7"/>
      <c r="G82" s="7"/>
      <c r="H82" s="7"/>
      <c r="I82" s="7"/>
      <c r="J82" s="7"/>
      <c r="K82" s="7"/>
    </row>
    <row r="83" spans="6:11">
      <c r="F83" s="7"/>
      <c r="G83" s="7"/>
      <c r="H83" s="7"/>
      <c r="I83" s="7"/>
      <c r="J83" s="7"/>
      <c r="K83" s="7"/>
    </row>
    <row r="84" spans="6:11">
      <c r="F84" s="7"/>
      <c r="G84" s="7"/>
      <c r="H84" s="7"/>
      <c r="I84" s="7"/>
      <c r="J84" s="7"/>
      <c r="K84" s="7"/>
    </row>
    <row r="85" spans="6:11">
      <c r="F85" s="8"/>
      <c r="G85" s="8"/>
      <c r="H85" s="8"/>
      <c r="I85" s="8"/>
      <c r="J85" s="8"/>
      <c r="K85" s="7"/>
    </row>
    <row r="86" spans="6:11">
      <c r="F86" s="8"/>
      <c r="G86" s="8"/>
      <c r="H86" s="8"/>
      <c r="I86" s="8"/>
      <c r="J86" s="8"/>
      <c r="K86" s="7"/>
    </row>
    <row r="87" spans="6:11">
      <c r="F87" s="7"/>
      <c r="G87" s="7"/>
      <c r="H87" s="7"/>
      <c r="I87" s="7"/>
      <c r="J87" s="7"/>
      <c r="K87" s="7"/>
    </row>
    <row r="88" spans="6:11">
      <c r="F88" s="7"/>
      <c r="G88" s="7"/>
      <c r="H88" s="7"/>
      <c r="I88" s="7"/>
      <c r="J88" s="7"/>
      <c r="K88" s="7"/>
    </row>
  </sheetData>
  <mergeCells count="19">
    <mergeCell ref="C20:K20"/>
    <mergeCell ref="A3:L3"/>
    <mergeCell ref="A25:L25"/>
    <mergeCell ref="I50:J50"/>
    <mergeCell ref="A55:L55"/>
    <mergeCell ref="F76:K76"/>
    <mergeCell ref="C75:E75"/>
    <mergeCell ref="C70:F70"/>
    <mergeCell ref="F64:K64"/>
    <mergeCell ref="F66:K66"/>
    <mergeCell ref="F68:K68"/>
    <mergeCell ref="G70:K70"/>
    <mergeCell ref="F72:K72"/>
    <mergeCell ref="F73:K73"/>
    <mergeCell ref="F75:K75"/>
    <mergeCell ref="C68:E68"/>
    <mergeCell ref="C72:E72"/>
    <mergeCell ref="C64:E64"/>
    <mergeCell ref="C66:E66"/>
  </mergeCells>
  <phoneticPr fontId="2"/>
  <printOptions gridLinesSet="0"/>
  <pageMargins left="0.62" right="0.53" top="0.98425196850393704" bottom="0.98425196850393704" header="0.51181102362204722" footer="0.51181102362204722"/>
  <pageSetup paperSize="9" orientation="portrait" horizontalDpi="4294967292" verticalDpi="300" r:id="rId1"/>
  <headerFooter alignWithMargins="0"/>
  <rowBreaks count="1" manualBreakCount="1">
    <brk id="43" max="1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50"/>
  </sheetPr>
  <dimension ref="A1:L47"/>
  <sheetViews>
    <sheetView zoomScale="85" zoomScaleNormal="85" workbookViewId="0">
      <selection activeCell="B51" sqref="B51"/>
    </sheetView>
  </sheetViews>
  <sheetFormatPr defaultColWidth="9" defaultRowHeight="13.5"/>
  <cols>
    <col min="1" max="1" width="4.875" style="45" customWidth="1"/>
    <col min="2" max="2" width="12.25" style="45" customWidth="1"/>
    <col min="3" max="3" width="15.75" style="45" customWidth="1"/>
    <col min="4" max="4" width="4.625" style="45" customWidth="1"/>
    <col min="5" max="5" width="19.25" style="45" bestFit="1" customWidth="1"/>
    <col min="6" max="6" width="1.125" style="45" customWidth="1"/>
    <col min="7" max="7" width="1.625" style="45" hidden="1" customWidth="1"/>
    <col min="8" max="8" width="0.875" style="45" customWidth="1"/>
    <col min="9" max="9" width="0.375" style="45" customWidth="1"/>
    <col min="10" max="16384" width="9" style="45"/>
  </cols>
  <sheetData>
    <row r="1" spans="1:12">
      <c r="A1" s="45" t="s">
        <v>314</v>
      </c>
    </row>
    <row r="4" spans="1:12">
      <c r="L4" s="46" t="s">
        <v>310</v>
      </c>
    </row>
    <row r="6" spans="1:12">
      <c r="A6" s="2" t="str">
        <f>入力シート!K54</f>
        <v>独立行政法人国立高等専門学校機構</v>
      </c>
    </row>
    <row r="7" spans="1:12">
      <c r="A7" s="5" t="str">
        <f>入力シート!K55</f>
        <v>○○工業高等専門学校</v>
      </c>
    </row>
    <row r="8" spans="1:12">
      <c r="A8" s="2" t="str">
        <f>入力シート!K56 &amp;" 殿"</f>
        <v>契約担当役 事務部長 ○○　○○ 殿</v>
      </c>
    </row>
    <row r="9" spans="1:12">
      <c r="A9" s="2"/>
    </row>
    <row r="10" spans="1:12">
      <c r="A10" s="2"/>
    </row>
    <row r="11" spans="1:12">
      <c r="A11" s="2"/>
    </row>
    <row r="12" spans="1:12">
      <c r="E12" s="284" t="s">
        <v>1340</v>
      </c>
    </row>
    <row r="13" spans="1:12">
      <c r="E13" s="913" t="str">
        <f>請負者名１行目</f>
        <v>○○県○○市○○</v>
      </c>
      <c r="G13" s="117"/>
      <c r="H13" s="117"/>
      <c r="I13" s="117"/>
    </row>
    <row r="14" spans="1:12">
      <c r="E14" s="913" t="str">
        <f>請負者名２行目</f>
        <v xml:space="preserve"> 株式会社 ○○組</v>
      </c>
      <c r="G14" s="117"/>
      <c r="H14" s="117"/>
      <c r="I14" s="117"/>
    </row>
    <row r="15" spans="1:12">
      <c r="E15" s="913" t="str">
        <f>請負者名３行目  &amp;"　　印"</f>
        <v xml:space="preserve">  代表取締役　　○○　○○　　印</v>
      </c>
      <c r="G15" s="117"/>
      <c r="H15" s="117"/>
      <c r="J15" s="285"/>
    </row>
    <row r="19" spans="1:12" ht="18.75">
      <c r="A19" s="1683" t="s">
        <v>311</v>
      </c>
      <c r="B19" s="1683"/>
      <c r="C19" s="1683"/>
      <c r="D19" s="1683"/>
      <c r="E19" s="1683"/>
      <c r="F19" s="1683"/>
      <c r="G19" s="1683"/>
      <c r="H19" s="1683"/>
      <c r="I19" s="1683"/>
      <c r="J19" s="1683"/>
      <c r="K19" s="1683"/>
      <c r="L19" s="1683"/>
    </row>
    <row r="20" spans="1:12" ht="18.75">
      <c r="C20" s="47"/>
      <c r="D20" s="47"/>
      <c r="E20" s="47"/>
      <c r="F20" s="47"/>
      <c r="G20" s="47"/>
    </row>
    <row r="21" spans="1:12" ht="18.75">
      <c r="C21" s="47"/>
      <c r="D21" s="47"/>
      <c r="E21" s="47"/>
      <c r="F21" s="47"/>
      <c r="G21" s="47"/>
    </row>
    <row r="22" spans="1:12" ht="18.75">
      <c r="C22" s="47"/>
      <c r="D22" s="47"/>
      <c r="E22" s="47"/>
      <c r="F22" s="47"/>
      <c r="G22" s="47"/>
    </row>
    <row r="23" spans="1:12" ht="18.75">
      <c r="C23" s="47"/>
      <c r="D23" s="47"/>
      <c r="E23" s="47"/>
      <c r="F23" s="47"/>
      <c r="G23" s="47"/>
    </row>
    <row r="27" spans="1:12">
      <c r="A27" s="45" t="s">
        <v>312</v>
      </c>
    </row>
    <row r="29" spans="1:12">
      <c r="A29" s="45" t="s">
        <v>313</v>
      </c>
    </row>
    <row r="31" spans="1:12">
      <c r="A31" s="1682" t="s">
        <v>267</v>
      </c>
      <c r="B31" s="1682"/>
      <c r="C31" s="1682"/>
      <c r="D31" s="1682"/>
      <c r="E31" s="1682"/>
      <c r="F31" s="1682"/>
      <c r="G31" s="1682"/>
      <c r="H31" s="1682"/>
      <c r="I31" s="1682"/>
      <c r="J31" s="1682"/>
      <c r="K31" s="1682"/>
      <c r="L31" s="1682"/>
    </row>
    <row r="32" spans="1:12">
      <c r="E32" s="48"/>
    </row>
    <row r="33" spans="2:5">
      <c r="E33" s="48"/>
    </row>
    <row r="34" spans="2:5">
      <c r="E34" s="48"/>
    </row>
    <row r="37" spans="2:5">
      <c r="B37" s="408" t="s">
        <v>16</v>
      </c>
      <c r="C37" s="45" t="str">
        <f>"　"&amp;入力シート!C5</f>
        <v>　○○工業高専校舎改修工事</v>
      </c>
    </row>
    <row r="42" spans="2:5">
      <c r="B42" s="408" t="s">
        <v>17</v>
      </c>
      <c r="C42" s="407">
        <f>入力シート!C32</f>
        <v>39626</v>
      </c>
      <c r="D42" s="48" t="s">
        <v>14</v>
      </c>
      <c r="E42" s="407">
        <f>入力シート!C33</f>
        <v>39814</v>
      </c>
    </row>
    <row r="47" spans="2:5">
      <c r="B47" s="408" t="s">
        <v>15</v>
      </c>
      <c r="C47" s="294" t="str">
        <f>"　￥ "&amp;DBCS(TEXT(入力シート!C17,"###,###")) &amp;" 円"</f>
        <v>　￥ １７５，６６５，０００ 円</v>
      </c>
    </row>
  </sheetData>
  <mergeCells count="2">
    <mergeCell ref="A31:L31"/>
    <mergeCell ref="A19:L19"/>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50"/>
  </sheetPr>
  <dimension ref="A1:J39"/>
  <sheetViews>
    <sheetView workbookViewId="0">
      <selection activeCell="B2" sqref="B2"/>
    </sheetView>
  </sheetViews>
  <sheetFormatPr defaultColWidth="9" defaultRowHeight="13.5"/>
  <cols>
    <col min="1" max="5" width="9" style="45"/>
    <col min="6" max="6" width="4.5" style="45" customWidth="1"/>
    <col min="7" max="8" width="9" style="45"/>
    <col min="9" max="9" width="12.625" style="45" customWidth="1"/>
    <col min="10" max="10" width="3" style="45" bestFit="1" customWidth="1"/>
    <col min="11" max="16384" width="9" style="45"/>
  </cols>
  <sheetData>
    <row r="1" spans="1:10">
      <c r="A1" s="45" t="s">
        <v>339</v>
      </c>
    </row>
    <row r="3" spans="1:10">
      <c r="I3" s="46" t="s">
        <v>294</v>
      </c>
    </row>
    <row r="6" spans="1:10">
      <c r="A6" s="45" t="s">
        <v>449</v>
      </c>
    </row>
    <row r="7" spans="1:10">
      <c r="A7" s="282" t="str">
        <f>入力シート!C41 &amp;"  殿"</f>
        <v>○○　○○  殿</v>
      </c>
    </row>
    <row r="10" spans="1:10">
      <c r="F10" s="286" t="s">
        <v>1340</v>
      </c>
    </row>
    <row r="11" spans="1:10">
      <c r="F11" s="9" t="str">
        <f>請負者名１行目</f>
        <v>○○県○○市○○</v>
      </c>
      <c r="H11" s="9"/>
      <c r="I11" s="9"/>
    </row>
    <row r="12" spans="1:10">
      <c r="F12" s="9" t="str">
        <f>請負者名２行目</f>
        <v xml:space="preserve"> 株式会社 ○○組</v>
      </c>
      <c r="H12" s="9"/>
      <c r="I12" s="9"/>
    </row>
    <row r="13" spans="1:10">
      <c r="F13" s="9" t="str">
        <f>請負者名３行目  &amp;"　　印"</f>
        <v xml:space="preserve">  代表取締役　　○○　○○　　印</v>
      </c>
      <c r="H13" s="9"/>
      <c r="I13" s="9"/>
      <c r="J13" s="285"/>
    </row>
    <row r="18" spans="1:10" ht="24">
      <c r="A18" s="1684" t="s">
        <v>337</v>
      </c>
      <c r="B18" s="1684"/>
      <c r="C18" s="1684"/>
      <c r="D18" s="1684"/>
      <c r="E18" s="1684"/>
      <c r="F18" s="1684"/>
      <c r="G18" s="1684"/>
      <c r="H18" s="1684"/>
      <c r="I18" s="1684"/>
      <c r="J18" s="1684"/>
    </row>
    <row r="25" spans="1:10">
      <c r="B25" s="45" t="s">
        <v>338</v>
      </c>
    </row>
    <row r="33" spans="2:5">
      <c r="E33" s="48" t="s">
        <v>267</v>
      </c>
    </row>
    <row r="34" spans="2:5">
      <c r="E34" s="48"/>
    </row>
    <row r="35" spans="2:5">
      <c r="E35" s="48"/>
    </row>
    <row r="36" spans="2:5">
      <c r="E36" s="48"/>
    </row>
    <row r="39" spans="2:5">
      <c r="B39" s="45" t="s">
        <v>340</v>
      </c>
      <c r="C39" s="45" t="str">
        <f>入力シート!C5</f>
        <v>○○工業高専校舎改修工事</v>
      </c>
    </row>
  </sheetData>
  <mergeCells count="1">
    <mergeCell ref="A18:J18"/>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indexed="47"/>
  </sheetPr>
  <dimension ref="A1:Q33"/>
  <sheetViews>
    <sheetView view="pageBreakPreview" topLeftCell="A13" zoomScaleNormal="100" zoomScaleSheetLayoutView="100" workbookViewId="0">
      <selection activeCell="B26" sqref="B26:H26"/>
    </sheetView>
  </sheetViews>
  <sheetFormatPr defaultColWidth="9" defaultRowHeight="20.100000000000001" customHeight="1"/>
  <cols>
    <col min="1" max="4" width="9" style="240"/>
    <col min="5" max="5" width="8.625" style="240" customWidth="1"/>
    <col min="6" max="6" width="9" style="240"/>
    <col min="7" max="7" width="10.5" style="240" customWidth="1"/>
    <col min="8" max="8" width="18.75" style="240" customWidth="1"/>
    <col min="9" max="9" width="3.625" style="240" customWidth="1"/>
    <col min="10" max="16384" width="9" style="240"/>
  </cols>
  <sheetData>
    <row r="1" spans="1:10" ht="20.100000000000001" customHeight="1">
      <c r="B1" s="240" t="s">
        <v>1536</v>
      </c>
    </row>
    <row r="2" spans="1:10" ht="20.100000000000001" customHeight="1">
      <c r="B2" s="1233" t="s">
        <v>1535</v>
      </c>
    </row>
    <row r="5" spans="1:10" ht="20.100000000000001" customHeight="1">
      <c r="I5" s="250" t="s">
        <v>477</v>
      </c>
    </row>
    <row r="6" spans="1:10" ht="20.100000000000001" customHeight="1">
      <c r="J6" s="250"/>
    </row>
    <row r="7" spans="1:10" ht="20.100000000000001" customHeight="1">
      <c r="J7" s="250"/>
    </row>
    <row r="8" spans="1:10" ht="20.100000000000001" customHeight="1">
      <c r="A8" s="1685" t="s">
        <v>1617</v>
      </c>
      <c r="B8" s="1685"/>
      <c r="C8" s="1685"/>
      <c r="D8" s="1685"/>
      <c r="E8" s="1685"/>
      <c r="F8" s="1685"/>
      <c r="G8" s="1685"/>
      <c r="H8" s="1685"/>
      <c r="I8" s="1685"/>
      <c r="J8" s="251"/>
    </row>
    <row r="13" spans="1:10" ht="20.100000000000001" customHeight="1">
      <c r="A13" s="240" t="s">
        <v>227</v>
      </c>
    </row>
    <row r="14" spans="1:10" ht="20.100000000000001" customHeight="1">
      <c r="A14" s="240" t="str">
        <f>入力シート!K55</f>
        <v>○○工業高等専門学校</v>
      </c>
    </row>
    <row r="15" spans="1:10" ht="20.100000000000001" customHeight="1">
      <c r="A15" s="240" t="str">
        <f>"  " &amp; 入力シート!K56&amp;" 殿"</f>
        <v xml:space="preserve">  契約担当役 事務部長 ○○　○○ 殿</v>
      </c>
    </row>
    <row r="18" spans="1:17" ht="13.5">
      <c r="F18" s="231" t="s">
        <v>1334</v>
      </c>
      <c r="G18" s="231"/>
      <c r="H18" s="231"/>
      <c r="I18" s="231"/>
    </row>
    <row r="19" spans="1:17" ht="4.5" customHeight="1">
      <c r="F19" s="253"/>
      <c r="G19" s="231"/>
      <c r="H19" s="231"/>
      <c r="I19" s="231"/>
    </row>
    <row r="20" spans="1:17" ht="13.5">
      <c r="F20" s="231" t="s">
        <v>173</v>
      </c>
      <c r="G20" s="231" t="str">
        <f>入力シート!C21</f>
        <v>○○県○○市○○</v>
      </c>
      <c r="H20" s="231"/>
      <c r="I20" s="231"/>
    </row>
    <row r="21" spans="1:17" ht="13.5">
      <c r="F21" s="253"/>
      <c r="G21" s="231" t="str">
        <f>" "&amp;入力シート!C22</f>
        <v xml:space="preserve"> 株式会社 ○○組</v>
      </c>
      <c r="H21" s="231"/>
      <c r="I21" s="231"/>
    </row>
    <row r="22" spans="1:17" ht="13.5">
      <c r="F22" s="231" t="s">
        <v>174</v>
      </c>
      <c r="G22" s="231" t="str">
        <f>"　"&amp;入力シート!C23 &amp; "　印"</f>
        <v>　代表取締役　　○○　○○　印</v>
      </c>
      <c r="H22" s="231"/>
      <c r="I22" s="274"/>
    </row>
    <row r="23" spans="1:17" ht="37.5" customHeight="1"/>
    <row r="25" spans="1:17" ht="41.25" customHeight="1">
      <c r="A25" s="240" t="s">
        <v>175</v>
      </c>
    </row>
    <row r="26" spans="1:17" ht="34.5" customHeight="1">
      <c r="B26" s="1687" t="s">
        <v>1618</v>
      </c>
      <c r="C26" s="1687"/>
      <c r="D26" s="1687"/>
      <c r="E26" s="1687"/>
      <c r="F26" s="1687"/>
      <c r="G26" s="1687"/>
      <c r="H26" s="1687"/>
      <c r="I26" s="252"/>
      <c r="K26" s="1688" t="s">
        <v>1616</v>
      </c>
      <c r="L26" s="1688"/>
      <c r="M26" s="1688"/>
      <c r="N26" s="1688"/>
      <c r="O26" s="1688"/>
      <c r="P26" s="1688"/>
      <c r="Q26" s="1688"/>
    </row>
    <row r="27" spans="1:17" ht="31.5" customHeight="1"/>
    <row r="29" spans="1:17" ht="20.100000000000001" customHeight="1">
      <c r="A29" s="1686" t="s">
        <v>178</v>
      </c>
      <c r="B29" s="1686"/>
      <c r="C29" s="1686"/>
      <c r="D29" s="1686"/>
      <c r="E29" s="1686"/>
      <c r="F29" s="1686"/>
      <c r="G29" s="1686"/>
      <c r="H29" s="1686"/>
      <c r="I29" s="1686"/>
      <c r="J29" s="246"/>
    </row>
    <row r="30" spans="1:17" ht="29.25" customHeight="1"/>
    <row r="31" spans="1:17" ht="20.100000000000001" customHeight="1">
      <c r="B31" s="240" t="s">
        <v>179</v>
      </c>
      <c r="D31" s="240" t="s">
        <v>176</v>
      </c>
    </row>
    <row r="33" spans="4:4" ht="20.100000000000001" customHeight="1">
      <c r="D33" s="240" t="s">
        <v>177</v>
      </c>
    </row>
  </sheetData>
  <mergeCells count="4">
    <mergeCell ref="A8:I8"/>
    <mergeCell ref="A29:I29"/>
    <mergeCell ref="B26:H26"/>
    <mergeCell ref="K26:Q26"/>
  </mergeCells>
  <phoneticPr fontId="2"/>
  <hyperlinks>
    <hyperlink ref="B2" r:id="rId1"/>
  </hyperlinks>
  <pageMargins left="0.98425196850393704" right="0.39" top="0.94" bottom="0.98425196850393704" header="0.51181102362204722" footer="0.51181102362204722"/>
  <pageSetup paperSize="9" orientation="portrait" blackAndWhite="1"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tabColor theme="9" tint="0.59999389629810485"/>
  </sheetPr>
  <dimension ref="A1:AQ35"/>
  <sheetViews>
    <sheetView workbookViewId="0">
      <selection activeCell="H11" sqref="H11"/>
    </sheetView>
  </sheetViews>
  <sheetFormatPr defaultColWidth="9" defaultRowHeight="13.5"/>
  <cols>
    <col min="1" max="1" width="5.875" style="231" customWidth="1"/>
    <col min="2" max="2" width="6" style="231" customWidth="1"/>
    <col min="3" max="3" width="4.5" style="231" customWidth="1"/>
    <col min="4" max="4" width="10.625" style="231" customWidth="1"/>
    <col min="5" max="5" width="6.375" style="231" customWidth="1"/>
    <col min="6" max="6" width="9" style="231"/>
    <col min="7" max="7" width="7.5" style="231" customWidth="1"/>
    <col min="8" max="9" width="9" style="231"/>
    <col min="10" max="10" width="3.875" style="231" customWidth="1"/>
    <col min="11" max="11" width="12.75" style="231" customWidth="1"/>
    <col min="12" max="12" width="4.75" style="231" customWidth="1"/>
    <col min="13" max="16384" width="9" style="231"/>
  </cols>
  <sheetData>
    <row r="1" spans="1:43">
      <c r="A1" s="231" t="s">
        <v>226</v>
      </c>
    </row>
    <row r="2" spans="1:43">
      <c r="L2" s="512" t="s">
        <v>1208</v>
      </c>
    </row>
    <row r="4" spans="1:43" ht="17.25" customHeight="1"/>
    <row r="5" spans="1:43" ht="19.5" customHeight="1">
      <c r="A5" s="255"/>
      <c r="N5" s="2"/>
      <c r="P5" s="2"/>
      <c r="Q5" s="2"/>
      <c r="R5" s="2"/>
      <c r="S5" s="2"/>
      <c r="T5" s="2"/>
      <c r="U5" s="2"/>
      <c r="V5" s="2"/>
      <c r="W5" s="2"/>
      <c r="X5" s="2"/>
      <c r="Y5" s="2"/>
      <c r="Z5" s="2"/>
      <c r="AA5" s="2"/>
      <c r="AB5" s="2"/>
      <c r="AC5" s="2"/>
      <c r="AD5" s="2"/>
      <c r="AE5" s="2"/>
      <c r="AF5" s="2"/>
      <c r="AG5" s="2"/>
      <c r="AH5" s="2"/>
      <c r="AI5" s="2"/>
      <c r="AJ5" s="2"/>
      <c r="AK5" s="2"/>
      <c r="AL5" s="2"/>
      <c r="AM5" s="2"/>
      <c r="AN5" s="2"/>
      <c r="AO5" s="2"/>
      <c r="AP5" s="2"/>
      <c r="AQ5" s="2"/>
    </row>
    <row r="6" spans="1:43">
      <c r="A6" s="11" t="str">
        <f>請負者名１行目</f>
        <v>○○県○○市○○</v>
      </c>
      <c r="B6" s="326"/>
      <c r="C6" s="326"/>
      <c r="N6" s="2"/>
      <c r="P6" s="2"/>
      <c r="Q6" s="2"/>
      <c r="R6" s="2"/>
      <c r="S6" s="2"/>
      <c r="T6" s="2"/>
      <c r="U6" s="2"/>
      <c r="V6" s="2"/>
      <c r="W6" s="2"/>
      <c r="X6" s="2"/>
      <c r="Y6" s="2"/>
      <c r="Z6" s="2"/>
      <c r="AA6" s="2"/>
      <c r="AB6" s="2"/>
      <c r="AC6" s="2"/>
      <c r="AD6" s="2"/>
      <c r="AE6" s="2"/>
      <c r="AF6" s="2"/>
      <c r="AG6" s="2"/>
      <c r="AH6" s="2"/>
      <c r="AI6" s="2"/>
      <c r="AJ6" s="2"/>
      <c r="AK6" s="2"/>
      <c r="AL6" s="2"/>
      <c r="AM6" s="2"/>
      <c r="AN6" s="2"/>
      <c r="AO6" s="2"/>
      <c r="AP6" s="2"/>
      <c r="AQ6" s="2"/>
    </row>
    <row r="7" spans="1:43">
      <c r="A7" s="11" t="str">
        <f>請負者名２行目</f>
        <v xml:space="preserve"> 株式会社 ○○組</v>
      </c>
      <c r="B7" s="326"/>
      <c r="C7" s="326"/>
      <c r="N7" s="2"/>
      <c r="P7" s="2"/>
      <c r="Q7" s="2"/>
      <c r="R7" s="2"/>
      <c r="S7" s="2"/>
      <c r="T7" s="2"/>
      <c r="U7" s="2"/>
      <c r="V7" s="2"/>
      <c r="W7" s="2"/>
      <c r="X7" s="2"/>
      <c r="Y7" s="2"/>
      <c r="Z7" s="2"/>
      <c r="AA7" s="2"/>
      <c r="AB7" s="2"/>
      <c r="AC7" s="2"/>
      <c r="AD7" s="2"/>
      <c r="AE7" s="2"/>
      <c r="AF7" s="2"/>
      <c r="AG7" s="2"/>
      <c r="AH7" s="2"/>
      <c r="AI7" s="2"/>
      <c r="AJ7" s="2"/>
      <c r="AK7" s="2"/>
      <c r="AL7" s="2"/>
      <c r="AM7" s="2"/>
      <c r="AN7" s="2"/>
      <c r="AO7" s="2"/>
      <c r="AP7" s="2"/>
      <c r="AQ7" s="2"/>
    </row>
    <row r="8" spans="1:43">
      <c r="A8" s="11" t="str">
        <f>請負者名３行目  &amp;"　　殿"</f>
        <v xml:space="preserve">  代表取締役　　○○　○○　　殿</v>
      </c>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row>
    <row r="9" spans="1:43" ht="14.25" customHeight="1">
      <c r="A9" s="5"/>
      <c r="N9" s="2"/>
      <c r="O9" s="2"/>
      <c r="P9" s="2"/>
      <c r="Q9" s="2"/>
      <c r="R9" s="2"/>
      <c r="S9" s="2"/>
      <c r="T9" s="2"/>
      <c r="U9" s="2"/>
      <c r="V9" s="2"/>
      <c r="W9" s="2"/>
      <c r="X9" s="2"/>
      <c r="Y9" s="2"/>
      <c r="Z9" s="2"/>
      <c r="AA9" s="2"/>
      <c r="AB9" s="2"/>
      <c r="AC9" s="2"/>
      <c r="AD9" s="2"/>
      <c r="AE9" s="2" t="str">
        <f>入力シート!$K$54</f>
        <v>独立行政法人国立高等専門学校機構</v>
      </c>
      <c r="AF9" s="2"/>
      <c r="AG9" s="2"/>
      <c r="AH9" s="2"/>
      <c r="AI9" s="2"/>
      <c r="AJ9" s="2"/>
      <c r="AK9" s="2"/>
      <c r="AL9" s="2"/>
      <c r="AM9" s="2"/>
      <c r="AN9" s="2"/>
      <c r="AO9" s="2"/>
      <c r="AP9" s="2"/>
      <c r="AQ9" s="2"/>
    </row>
    <row r="10" spans="1:43">
      <c r="N10" s="2"/>
      <c r="O10" s="2"/>
      <c r="P10" s="2"/>
      <c r="Q10" s="2"/>
      <c r="R10" s="2"/>
      <c r="S10" s="2"/>
      <c r="T10" s="2"/>
      <c r="U10" s="2"/>
      <c r="V10" s="2"/>
      <c r="W10" s="2"/>
      <c r="X10" s="2"/>
      <c r="Y10" s="2"/>
      <c r="Z10" s="2"/>
      <c r="AA10" s="2"/>
      <c r="AB10" s="2"/>
      <c r="AC10" s="2"/>
      <c r="AD10" s="2"/>
      <c r="AE10" s="5" t="str">
        <f>" " &amp; 入力シート!$K$55</f>
        <v xml:space="preserve"> ○○工業高等専門学校</v>
      </c>
      <c r="AF10" s="2"/>
      <c r="AG10" s="2"/>
      <c r="AH10" s="2"/>
      <c r="AI10" s="2"/>
      <c r="AJ10" s="2"/>
      <c r="AK10" s="2"/>
      <c r="AL10" s="2"/>
      <c r="AM10" s="2"/>
      <c r="AN10" s="2"/>
      <c r="AO10" s="2"/>
      <c r="AP10" s="2"/>
      <c r="AQ10" s="2"/>
    </row>
    <row r="11" spans="1:43">
      <c r="H11" s="2" t="str">
        <f>入力シート!$K$54</f>
        <v>独立行政法人国立高等専門学校機構</v>
      </c>
      <c r="I11" s="2"/>
      <c r="N11" s="2"/>
      <c r="O11" s="2"/>
      <c r="P11" s="2"/>
      <c r="Q11" s="2"/>
      <c r="R11" s="2"/>
      <c r="S11" s="2"/>
      <c r="T11" s="2"/>
      <c r="U11" s="2"/>
      <c r="V11" s="2"/>
      <c r="W11" s="2"/>
      <c r="X11" s="2"/>
      <c r="Y11" s="2"/>
      <c r="Z11" s="2"/>
      <c r="AA11" s="2"/>
      <c r="AB11" s="2"/>
      <c r="AC11" s="2"/>
      <c r="AD11" s="2"/>
      <c r="AE11" s="2"/>
      <c r="AF11" s="282"/>
      <c r="AG11" s="2"/>
      <c r="AH11" s="2"/>
      <c r="AI11" s="2"/>
      <c r="AJ11" s="2"/>
      <c r="AK11" s="2"/>
      <c r="AL11" s="2"/>
      <c r="AM11" s="2"/>
      <c r="AN11" s="2"/>
      <c r="AO11" s="2"/>
      <c r="AP11" s="2"/>
      <c r="AQ11" s="2"/>
    </row>
    <row r="12" spans="1:43">
      <c r="H12" s="5" t="str">
        <f>" " &amp; 入力シート!$K$55</f>
        <v xml:space="preserve"> ○○工業高等専門学校</v>
      </c>
      <c r="I12" s="2"/>
      <c r="O12" s="9"/>
    </row>
    <row r="13" spans="1:43">
      <c r="H13" s="2" t="str">
        <f>"  " &amp;入力シート!$K$56</f>
        <v xml:space="preserve">  契約担当役 事務部長 ○○　○○</v>
      </c>
      <c r="I13" s="2"/>
      <c r="P13" s="326"/>
      <c r="Q13" s="326"/>
      <c r="R13" s="326"/>
    </row>
    <row r="14" spans="1:43" ht="50.25" customHeight="1">
      <c r="F14" s="255"/>
      <c r="H14" s="326"/>
      <c r="I14" s="326"/>
      <c r="J14" s="326"/>
      <c r="K14" s="326"/>
    </row>
    <row r="15" spans="1:43">
      <c r="F15" s="255"/>
      <c r="H15" s="326"/>
      <c r="I15" s="326"/>
      <c r="J15" s="326"/>
      <c r="K15" s="326"/>
    </row>
    <row r="16" spans="1:43" ht="18.75" customHeight="1">
      <c r="A16" s="1574" t="s">
        <v>1614</v>
      </c>
      <c r="B16" s="1574"/>
      <c r="C16" s="1574"/>
      <c r="D16" s="1574"/>
      <c r="E16" s="1574"/>
      <c r="F16" s="1574"/>
      <c r="G16" s="1574"/>
      <c r="H16" s="1574"/>
      <c r="I16" s="1574"/>
      <c r="J16" s="1574"/>
      <c r="K16" s="1574"/>
      <c r="L16" s="1222"/>
    </row>
    <row r="17" spans="1:12" ht="15.75" customHeight="1">
      <c r="F17" s="255"/>
      <c r="H17" s="326"/>
      <c r="I17" s="326"/>
      <c r="J17" s="326"/>
      <c r="K17" s="326"/>
    </row>
    <row r="18" spans="1:12" ht="27" customHeight="1">
      <c r="F18" s="255"/>
      <c r="H18" s="326"/>
      <c r="I18" s="326"/>
      <c r="J18" s="326"/>
      <c r="K18" s="326"/>
    </row>
    <row r="19" spans="1:12" ht="19.5" customHeight="1"/>
    <row r="20" spans="1:12" ht="12" customHeight="1">
      <c r="A20" s="1335"/>
      <c r="B20" s="1335" t="str">
        <f>"　　　　 "&amp;契約年月日&amp;"契約の"&amp;入力シート!C5&amp;"において"</f>
        <v>　　　　 平成２０年１２月２６日契約の○○工業高専校舎改修工事において</v>
      </c>
      <c r="C20" s="1335"/>
      <c r="D20" s="1335"/>
      <c r="E20" s="1335"/>
      <c r="F20" s="1277"/>
      <c r="G20" s="1277"/>
      <c r="H20" s="1335"/>
      <c r="I20" s="1341"/>
      <c r="J20" s="1341"/>
      <c r="K20" s="1341"/>
      <c r="L20" s="1335"/>
    </row>
    <row r="21" spans="1:12" ht="14.25">
      <c r="A21" s="1335"/>
      <c r="B21" s="1335" t="s">
        <v>1613</v>
      </c>
      <c r="C21" s="1335"/>
      <c r="D21" s="1335"/>
      <c r="E21" s="1335"/>
      <c r="F21" s="1335"/>
      <c r="G21" s="1335"/>
      <c r="H21" s="1335"/>
      <c r="I21" s="1335"/>
      <c r="J21" s="1335"/>
      <c r="K21" s="1335"/>
      <c r="L21" s="1340"/>
    </row>
    <row r="22" spans="1:12" ht="39" customHeight="1">
      <c r="A22" s="1335"/>
      <c r="B22" s="1335"/>
      <c r="C22" s="1335"/>
      <c r="D22" s="1335"/>
      <c r="E22" s="1335"/>
      <c r="F22" s="1335"/>
      <c r="G22" s="1335"/>
      <c r="H22" s="1335"/>
      <c r="I22" s="1335"/>
      <c r="J22" s="1335"/>
      <c r="K22" s="1335"/>
      <c r="L22" s="1335"/>
    </row>
    <row r="23" spans="1:12" ht="35.25" customHeight="1">
      <c r="A23" s="1335"/>
      <c r="B23" s="1335"/>
      <c r="C23" s="1335"/>
      <c r="D23" s="1335"/>
      <c r="E23" s="1335"/>
      <c r="F23" s="1335"/>
      <c r="G23" s="1335"/>
      <c r="H23" s="1335"/>
      <c r="I23" s="1335"/>
      <c r="J23" s="1335"/>
      <c r="K23" s="1335"/>
      <c r="L23" s="1335"/>
    </row>
    <row r="24" spans="1:12" ht="58.5" customHeight="1">
      <c r="A24" s="1689" t="s">
        <v>58</v>
      </c>
      <c r="B24" s="1689"/>
      <c r="C24" s="1689"/>
      <c r="D24" s="1689"/>
      <c r="E24" s="1689"/>
      <c r="F24" s="1689"/>
      <c r="G24" s="1689"/>
      <c r="H24" s="1689"/>
      <c r="I24" s="1689"/>
      <c r="J24" s="1689"/>
      <c r="K24" s="1689"/>
      <c r="L24" s="1689"/>
    </row>
    <row r="25" spans="1:12" ht="38.25" customHeight="1">
      <c r="A25" s="1335"/>
      <c r="B25" s="1335"/>
      <c r="C25" s="1335"/>
      <c r="D25" s="1335"/>
      <c r="E25" s="1335"/>
      <c r="F25" s="1335"/>
      <c r="G25" s="1335"/>
      <c r="H25" s="1335"/>
      <c r="I25" s="1335"/>
      <c r="J25" s="1335"/>
      <c r="K25" s="1335"/>
      <c r="L25" s="1335"/>
    </row>
    <row r="26" spans="1:12" ht="14.25">
      <c r="A26" s="1335"/>
      <c r="B26" s="1335"/>
      <c r="C26" s="1335" t="s">
        <v>1612</v>
      </c>
      <c r="D26" s="1335"/>
      <c r="E26" s="1339"/>
      <c r="F26" s="1335"/>
      <c r="G26" s="1335"/>
      <c r="H26" s="1335"/>
      <c r="I26" s="1335"/>
      <c r="J26" s="1335"/>
      <c r="K26" s="1335"/>
      <c r="L26" s="1335"/>
    </row>
    <row r="27" spans="1:12" ht="14.25">
      <c r="A27" s="1335"/>
      <c r="B27" s="1335"/>
      <c r="C27" s="1335"/>
      <c r="D27" s="1335"/>
      <c r="E27" s="1335"/>
      <c r="F27" s="1335"/>
      <c r="G27" s="1335"/>
      <c r="H27" s="1335"/>
      <c r="I27" s="1335"/>
      <c r="J27" s="1335"/>
      <c r="K27" s="1335"/>
      <c r="L27" s="1335"/>
    </row>
    <row r="28" spans="1:12" ht="14.25">
      <c r="A28" s="1335"/>
      <c r="B28" s="1335"/>
      <c r="C28" s="1335"/>
      <c r="D28" s="1335"/>
      <c r="E28" s="1335"/>
      <c r="F28" s="1335"/>
      <c r="G28" s="1335"/>
      <c r="H28" s="1335"/>
      <c r="I28" s="1335"/>
      <c r="J28" s="1335"/>
      <c r="K28" s="1335"/>
      <c r="L28" s="1335"/>
    </row>
    <row r="29" spans="1:12" ht="14.25">
      <c r="A29" s="1335"/>
      <c r="B29" s="1335"/>
      <c r="C29" s="1335" t="s">
        <v>1611</v>
      </c>
      <c r="D29" s="1335"/>
      <c r="E29" s="1338"/>
      <c r="F29" s="1335"/>
      <c r="G29" s="1335"/>
      <c r="H29" s="1335"/>
      <c r="I29" s="1335"/>
      <c r="J29" s="1335"/>
      <c r="K29" s="1335"/>
      <c r="L29" s="1335"/>
    </row>
    <row r="30" spans="1:12" ht="14.25">
      <c r="A30" s="1335"/>
      <c r="B30" s="1335"/>
      <c r="C30" s="1337"/>
      <c r="D30" s="1335"/>
      <c r="E30" s="1337"/>
      <c r="F30" s="1337"/>
      <c r="G30" s="1337"/>
      <c r="H30" s="1337"/>
      <c r="I30" s="1337"/>
      <c r="J30" s="1337"/>
      <c r="K30" s="1335"/>
      <c r="L30" s="1335"/>
    </row>
    <row r="31" spans="1:12" ht="14.25">
      <c r="A31" s="1335"/>
      <c r="B31" s="1335"/>
      <c r="C31" s="1335"/>
      <c r="D31" s="1335"/>
      <c r="E31" s="1335"/>
      <c r="F31" s="1335"/>
      <c r="G31" s="1335"/>
      <c r="H31" s="1335"/>
      <c r="I31" s="1335"/>
      <c r="J31" s="1335"/>
      <c r="K31" s="1335"/>
      <c r="L31" s="1335"/>
    </row>
    <row r="32" spans="1:12" ht="14.25">
      <c r="A32" s="1335"/>
      <c r="B32" s="1335"/>
      <c r="C32" s="1335" t="s">
        <v>1610</v>
      </c>
      <c r="D32" s="1335"/>
      <c r="E32" s="1335"/>
      <c r="F32" s="1335"/>
      <c r="G32" s="1335"/>
      <c r="H32" s="1335"/>
      <c r="I32" s="1335"/>
      <c r="J32" s="1335"/>
      <c r="K32" s="1335"/>
      <c r="L32" s="1335"/>
    </row>
    <row r="33" spans="1:12" ht="14.25">
      <c r="A33" s="1335"/>
      <c r="B33" s="1335"/>
      <c r="C33" s="1335"/>
      <c r="D33" s="1335"/>
      <c r="E33" s="1335"/>
      <c r="F33" s="1335"/>
      <c r="G33" s="1335"/>
      <c r="H33" s="1335"/>
      <c r="I33" s="1335"/>
      <c r="J33" s="1335"/>
      <c r="K33" s="1335"/>
      <c r="L33" s="1335"/>
    </row>
    <row r="34" spans="1:12" ht="14.25">
      <c r="A34" s="1335"/>
      <c r="B34" s="1335"/>
      <c r="C34" s="1335"/>
      <c r="D34" s="1335"/>
      <c r="E34" s="1335"/>
      <c r="F34" s="1335"/>
      <c r="G34" s="1335"/>
      <c r="H34" s="1335"/>
      <c r="I34" s="1335"/>
      <c r="J34" s="1335"/>
      <c r="K34" s="1335"/>
      <c r="L34" s="1335"/>
    </row>
    <row r="35" spans="1:12" ht="14.25">
      <c r="A35" s="1336"/>
      <c r="B35" s="1335"/>
      <c r="C35" s="1335" t="s">
        <v>1609</v>
      </c>
      <c r="D35" s="1335"/>
      <c r="E35" s="1335"/>
      <c r="F35" s="1335"/>
      <c r="G35" s="1335"/>
      <c r="H35" s="1335"/>
      <c r="I35" s="1335"/>
      <c r="J35" s="1335"/>
      <c r="K35" s="1335"/>
      <c r="L35" s="1335"/>
    </row>
  </sheetData>
  <mergeCells count="2">
    <mergeCell ref="A16:K16"/>
    <mergeCell ref="A24:L24"/>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D62"/>
  <sheetViews>
    <sheetView workbookViewId="0">
      <selection activeCell="F50" sqref="F50"/>
    </sheetView>
  </sheetViews>
  <sheetFormatPr defaultRowHeight="13.5"/>
  <cols>
    <col min="1" max="1" width="3" customWidth="1"/>
    <col min="2" max="2" width="17.625" bestFit="1" customWidth="1"/>
    <col min="3" max="3" width="15.625" customWidth="1"/>
    <col min="4" max="4" width="80.5" customWidth="1"/>
  </cols>
  <sheetData>
    <row r="3" spans="2:4">
      <c r="B3" s="400" t="s">
        <v>3</v>
      </c>
      <c r="C3" s="400" t="s">
        <v>4</v>
      </c>
      <c r="D3" s="400" t="s">
        <v>2</v>
      </c>
    </row>
    <row r="4" spans="2:4">
      <c r="B4" s="1491">
        <v>39272</v>
      </c>
      <c r="C4" s="401" t="s">
        <v>5</v>
      </c>
      <c r="D4" s="402" t="s">
        <v>18</v>
      </c>
    </row>
    <row r="5" spans="2:4">
      <c r="B5" s="1491"/>
      <c r="C5" s="401" t="s">
        <v>6</v>
      </c>
      <c r="D5" s="402" t="s">
        <v>18</v>
      </c>
    </row>
    <row r="6" spans="2:4">
      <c r="B6" s="1491"/>
      <c r="C6" s="401" t="s">
        <v>7</v>
      </c>
      <c r="D6" s="402" t="s">
        <v>18</v>
      </c>
    </row>
    <row r="7" spans="2:4">
      <c r="B7" s="1491"/>
      <c r="C7" s="401" t="s">
        <v>163</v>
      </c>
      <c r="D7" s="402" t="s">
        <v>9</v>
      </c>
    </row>
    <row r="8" spans="2:4">
      <c r="B8" s="1491"/>
      <c r="C8" s="401" t="s">
        <v>8</v>
      </c>
      <c r="D8" s="402" t="s">
        <v>10</v>
      </c>
    </row>
    <row r="9" spans="2:4" ht="40.5">
      <c r="B9" s="1472">
        <v>39293</v>
      </c>
      <c r="C9" s="402" t="s">
        <v>21</v>
      </c>
      <c r="D9" s="413" t="s">
        <v>22</v>
      </c>
    </row>
    <row r="10" spans="2:4">
      <c r="B10" s="1472">
        <v>39321</v>
      </c>
      <c r="C10" s="402" t="s">
        <v>23</v>
      </c>
      <c r="D10" s="402" t="s">
        <v>26</v>
      </c>
    </row>
    <row r="11" spans="2:4">
      <c r="B11" s="1472">
        <v>39321</v>
      </c>
      <c r="C11" s="402" t="s">
        <v>147</v>
      </c>
      <c r="D11" s="402" t="s">
        <v>25</v>
      </c>
    </row>
    <row r="12" spans="2:4">
      <c r="B12" s="1472">
        <v>39330</v>
      </c>
      <c r="C12" s="402" t="s">
        <v>29</v>
      </c>
      <c r="D12" s="402" t="s">
        <v>30</v>
      </c>
    </row>
    <row r="13" spans="2:4">
      <c r="B13" s="1472">
        <v>39331</v>
      </c>
      <c r="C13" s="402" t="s">
        <v>29</v>
      </c>
      <c r="D13" s="402" t="s">
        <v>31</v>
      </c>
    </row>
    <row r="14" spans="2:4">
      <c r="B14" s="1473">
        <v>39478</v>
      </c>
      <c r="C14" s="400" t="s">
        <v>28</v>
      </c>
      <c r="D14" s="423" t="s">
        <v>27</v>
      </c>
    </row>
    <row r="15" spans="2:4" ht="27">
      <c r="B15" s="1472">
        <v>39620</v>
      </c>
      <c r="C15" s="413" t="s">
        <v>547</v>
      </c>
      <c r="D15" s="402" t="s">
        <v>546</v>
      </c>
    </row>
    <row r="16" spans="2:4">
      <c r="B16" s="1472">
        <v>39620</v>
      </c>
      <c r="C16" s="402" t="s">
        <v>563</v>
      </c>
      <c r="D16" s="402" t="s">
        <v>566</v>
      </c>
    </row>
    <row r="17" spans="2:4">
      <c r="B17" s="1472">
        <v>39849</v>
      </c>
      <c r="C17" s="402" t="s">
        <v>1211</v>
      </c>
      <c r="D17" s="402" t="s">
        <v>1329</v>
      </c>
    </row>
    <row r="18" spans="2:4">
      <c r="B18" s="1472">
        <v>39988</v>
      </c>
      <c r="C18" s="402" t="s">
        <v>1266</v>
      </c>
      <c r="D18" s="402" t="s">
        <v>1271</v>
      </c>
    </row>
    <row r="19" spans="2:4">
      <c r="B19" s="1472">
        <v>39988</v>
      </c>
      <c r="C19" s="402" t="s">
        <v>1267</v>
      </c>
      <c r="D19" s="402" t="s">
        <v>1272</v>
      </c>
    </row>
    <row r="20" spans="2:4" ht="27" customHeight="1">
      <c r="B20" s="1472">
        <v>39988</v>
      </c>
      <c r="C20" s="402" t="s">
        <v>1274</v>
      </c>
      <c r="D20" s="413" t="s">
        <v>1273</v>
      </c>
    </row>
    <row r="21" spans="2:4">
      <c r="B21" s="1472">
        <v>40191</v>
      </c>
      <c r="C21" s="402" t="s">
        <v>1304</v>
      </c>
      <c r="D21" s="402" t="s">
        <v>1303</v>
      </c>
    </row>
    <row r="22" spans="2:4">
      <c r="B22" s="1472">
        <v>40241</v>
      </c>
      <c r="C22" s="402" t="s">
        <v>1312</v>
      </c>
      <c r="D22" s="402" t="s">
        <v>1325</v>
      </c>
    </row>
    <row r="23" spans="2:4">
      <c r="B23" s="1474">
        <v>40673</v>
      </c>
      <c r="C23" s="1160" t="s">
        <v>1332</v>
      </c>
      <c r="D23" s="1160" t="s">
        <v>1331</v>
      </c>
    </row>
    <row r="24" spans="2:4">
      <c r="B24" s="1472">
        <v>40751</v>
      </c>
      <c r="C24" s="402" t="s">
        <v>1266</v>
      </c>
      <c r="D24" s="402" t="s">
        <v>1376</v>
      </c>
    </row>
    <row r="25" spans="2:4">
      <c r="B25" s="1472">
        <v>40919</v>
      </c>
      <c r="C25" s="402" t="s">
        <v>1400</v>
      </c>
      <c r="D25" s="402" t="s">
        <v>1401</v>
      </c>
    </row>
    <row r="26" spans="2:4">
      <c r="B26" s="1472">
        <v>40928</v>
      </c>
      <c r="C26" s="402" t="s">
        <v>1424</v>
      </c>
      <c r="D26" s="402" t="s">
        <v>1440</v>
      </c>
    </row>
    <row r="27" spans="2:4">
      <c r="B27" s="1472">
        <v>40975</v>
      </c>
      <c r="C27" s="402" t="s">
        <v>1438</v>
      </c>
      <c r="D27" s="402" t="s">
        <v>1439</v>
      </c>
    </row>
    <row r="28" spans="2:4">
      <c r="B28" s="1472">
        <v>41198</v>
      </c>
      <c r="C28" s="402" t="s">
        <v>1443</v>
      </c>
      <c r="D28" s="402" t="s">
        <v>1444</v>
      </c>
    </row>
    <row r="29" spans="2:4">
      <c r="B29" s="1472">
        <v>41235</v>
      </c>
      <c r="C29" s="402" t="s">
        <v>1361</v>
      </c>
      <c r="D29" s="402" t="s">
        <v>1446</v>
      </c>
    </row>
    <row r="30" spans="2:4">
      <c r="B30" s="1472">
        <v>41235</v>
      </c>
      <c r="C30" s="402" t="s">
        <v>162</v>
      </c>
      <c r="D30" s="402" t="s">
        <v>1447</v>
      </c>
    </row>
    <row r="31" spans="2:4">
      <c r="B31" s="1472">
        <v>41235</v>
      </c>
      <c r="C31" s="402" t="s">
        <v>164</v>
      </c>
      <c r="D31" s="402" t="s">
        <v>1448</v>
      </c>
    </row>
    <row r="32" spans="2:4">
      <c r="B32" s="1472">
        <v>41235</v>
      </c>
      <c r="C32" s="402" t="s">
        <v>1449</v>
      </c>
      <c r="D32" s="402" t="s">
        <v>1450</v>
      </c>
    </row>
    <row r="33" spans="2:4">
      <c r="B33" s="1472">
        <v>41262</v>
      </c>
      <c r="C33" s="402" t="s">
        <v>1451</v>
      </c>
      <c r="D33" s="402" t="s">
        <v>1452</v>
      </c>
    </row>
    <row r="34" spans="2:4">
      <c r="B34" s="1472">
        <v>41359</v>
      </c>
      <c r="C34" s="402" t="s">
        <v>162</v>
      </c>
      <c r="D34" s="402" t="s">
        <v>1454</v>
      </c>
    </row>
    <row r="35" spans="2:4">
      <c r="B35" s="1472">
        <v>41359</v>
      </c>
      <c r="C35" s="402" t="s">
        <v>1453</v>
      </c>
      <c r="D35" s="402" t="s">
        <v>1460</v>
      </c>
    </row>
    <row r="36" spans="2:4">
      <c r="B36" s="1472">
        <v>41359</v>
      </c>
      <c r="C36" s="402" t="s">
        <v>1361</v>
      </c>
      <c r="D36" s="402" t="s">
        <v>1462</v>
      </c>
    </row>
    <row r="37" spans="2:4">
      <c r="B37" s="1472">
        <v>41456</v>
      </c>
      <c r="C37" s="402" t="s">
        <v>516</v>
      </c>
      <c r="D37" s="402" t="s">
        <v>1466</v>
      </c>
    </row>
    <row r="38" spans="2:4">
      <c r="B38" s="1472">
        <v>41476</v>
      </c>
      <c r="C38" s="402" t="s">
        <v>129</v>
      </c>
      <c r="D38" s="402" t="s">
        <v>1471</v>
      </c>
    </row>
    <row r="39" spans="2:4">
      <c r="B39" s="1472">
        <v>41674</v>
      </c>
      <c r="C39" s="402" t="s">
        <v>1537</v>
      </c>
      <c r="D39" s="402" t="s">
        <v>1538</v>
      </c>
    </row>
    <row r="40" spans="2:4">
      <c r="B40" s="1472">
        <v>41674</v>
      </c>
      <c r="C40" s="402" t="s">
        <v>563</v>
      </c>
      <c r="D40" s="402" t="s">
        <v>1539</v>
      </c>
    </row>
    <row r="41" spans="2:4">
      <c r="B41" s="1472">
        <v>41674</v>
      </c>
      <c r="C41" s="402" t="s">
        <v>1544</v>
      </c>
      <c r="D41" s="402" t="s">
        <v>1545</v>
      </c>
    </row>
    <row r="42" spans="2:4">
      <c r="B42" s="1472">
        <v>41679</v>
      </c>
      <c r="C42" s="402" t="s">
        <v>1546</v>
      </c>
      <c r="D42" s="402" t="s">
        <v>1547</v>
      </c>
    </row>
    <row r="43" spans="2:4">
      <c r="B43" s="1472">
        <v>41828</v>
      </c>
      <c r="C43" s="402" t="s">
        <v>1607</v>
      </c>
      <c r="D43" s="402" t="s">
        <v>1608</v>
      </c>
    </row>
    <row r="44" spans="2:4">
      <c r="B44" s="1472">
        <v>42184</v>
      </c>
      <c r="C44" s="402" t="s">
        <v>1537</v>
      </c>
      <c r="D44" s="402" t="s">
        <v>1640</v>
      </c>
    </row>
    <row r="45" spans="2:4">
      <c r="B45" s="1472">
        <v>42438</v>
      </c>
      <c r="C45" s="402" t="s">
        <v>1537</v>
      </c>
      <c r="D45" s="402" t="s">
        <v>1648</v>
      </c>
    </row>
    <row r="46" spans="2:4">
      <c r="B46" s="1472">
        <v>42444</v>
      </c>
      <c r="C46" s="402" t="s">
        <v>1537</v>
      </c>
      <c r="D46" s="402" t="s">
        <v>1752</v>
      </c>
    </row>
    <row r="47" spans="2:4">
      <c r="B47" s="1472">
        <v>42797</v>
      </c>
      <c r="C47" s="402" t="s">
        <v>1793</v>
      </c>
      <c r="D47" s="402" t="s">
        <v>1794</v>
      </c>
    </row>
    <row r="48" spans="2:4">
      <c r="B48" s="1472">
        <v>42811</v>
      </c>
      <c r="C48" s="402" t="s">
        <v>1453</v>
      </c>
      <c r="D48" s="402" t="s">
        <v>1795</v>
      </c>
    </row>
    <row r="49" spans="2:4">
      <c r="B49" s="1472">
        <v>42878</v>
      </c>
      <c r="C49" s="402" t="s">
        <v>1804</v>
      </c>
      <c r="D49" s="402" t="s">
        <v>1805</v>
      </c>
    </row>
    <row r="50" spans="2:4">
      <c r="B50" s="1472">
        <v>43020</v>
      </c>
      <c r="C50" s="402" t="s">
        <v>1809</v>
      </c>
      <c r="D50" s="402" t="s">
        <v>1810</v>
      </c>
    </row>
    <row r="51" spans="2:4">
      <c r="B51" s="1472">
        <v>43185</v>
      </c>
      <c r="C51" s="1469" t="s">
        <v>147</v>
      </c>
      <c r="D51" s="1469" t="s">
        <v>1813</v>
      </c>
    </row>
    <row r="52" spans="2:4">
      <c r="B52" s="1472">
        <v>43185</v>
      </c>
      <c r="C52" s="1470" t="s">
        <v>149</v>
      </c>
      <c r="D52" s="1470" t="s">
        <v>1812</v>
      </c>
    </row>
    <row r="53" spans="2:4">
      <c r="B53" s="1472">
        <v>43251</v>
      </c>
      <c r="C53" s="1470" t="s">
        <v>1453</v>
      </c>
      <c r="D53" s="1470" t="s">
        <v>1818</v>
      </c>
    </row>
    <row r="54" spans="2:4">
      <c r="B54" s="1472">
        <v>43251</v>
      </c>
      <c r="C54" s="413" t="s">
        <v>1819</v>
      </c>
      <c r="D54" s="1471" t="s">
        <v>1820</v>
      </c>
    </row>
    <row r="55" spans="2:4" ht="27">
      <c r="B55" s="1472">
        <v>43251</v>
      </c>
      <c r="C55" s="1470" t="s">
        <v>1821</v>
      </c>
      <c r="D55" s="413" t="s">
        <v>1822</v>
      </c>
    </row>
    <row r="56" spans="2:4">
      <c r="B56" s="1472">
        <v>43251</v>
      </c>
      <c r="C56" s="1475" t="s">
        <v>1819</v>
      </c>
      <c r="D56" s="413" t="s">
        <v>1828</v>
      </c>
    </row>
    <row r="57" spans="2:4">
      <c r="B57" s="1472">
        <v>43252</v>
      </c>
      <c r="C57" s="1470" t="s">
        <v>1829</v>
      </c>
      <c r="D57" s="1470" t="s">
        <v>1833</v>
      </c>
    </row>
    <row r="58" spans="2:4">
      <c r="B58" s="1472">
        <v>43252</v>
      </c>
      <c r="C58" s="1480" t="s">
        <v>1830</v>
      </c>
      <c r="D58" s="1470" t="s">
        <v>1834</v>
      </c>
    </row>
    <row r="59" spans="2:4">
      <c r="B59" s="1472"/>
      <c r="C59" s="1470"/>
      <c r="D59" s="1470"/>
    </row>
    <row r="60" spans="2:4">
      <c r="B60" s="1472"/>
      <c r="C60" s="1470"/>
      <c r="D60" s="1470"/>
    </row>
    <row r="61" spans="2:4">
      <c r="B61" s="1472"/>
      <c r="C61" s="1470"/>
      <c r="D61" s="1470"/>
    </row>
    <row r="62" spans="2:4">
      <c r="B62" s="1472"/>
      <c r="C62" s="1470"/>
      <c r="D62" s="1470"/>
    </row>
  </sheetData>
  <mergeCells count="1">
    <mergeCell ref="B4:B8"/>
  </mergeCells>
  <phoneticPr fontId="2"/>
  <pageMargins left="0.78700000000000003" right="0.2" top="0.98399999999999999" bottom="0.98399999999999999" header="0.51200000000000001" footer="0.51200000000000001"/>
  <pageSetup paperSize="9" scale="85"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indexed="47"/>
  </sheetPr>
  <dimension ref="B2:L55"/>
  <sheetViews>
    <sheetView zoomScaleNormal="100" workbookViewId="0"/>
  </sheetViews>
  <sheetFormatPr defaultColWidth="8.25" defaultRowHeight="18" customHeight="1"/>
  <cols>
    <col min="1" max="1" width="8.25" style="182" customWidth="1"/>
    <col min="2" max="2" width="10" style="182" customWidth="1"/>
    <col min="3" max="3" width="8.25" style="182" customWidth="1"/>
    <col min="4" max="4" width="3.75" style="182" customWidth="1"/>
    <col min="5" max="5" width="6.125" style="182" customWidth="1"/>
    <col min="6" max="6" width="10.875" style="182" customWidth="1"/>
    <col min="7" max="7" width="9" style="182" bestFit="1" customWidth="1"/>
    <col min="8" max="8" width="8.25" style="182" customWidth="1"/>
    <col min="9" max="9" width="13.875" style="182" customWidth="1"/>
    <col min="10" max="10" width="6" style="182" customWidth="1"/>
    <col min="11" max="11" width="3.875" style="182" customWidth="1"/>
    <col min="12" max="12" width="13.875" style="182" bestFit="1" customWidth="1"/>
    <col min="13" max="16384" width="8.25" style="182"/>
  </cols>
  <sheetData>
    <row r="2" spans="2:12" ht="18" customHeight="1">
      <c r="B2" s="1690" t="s">
        <v>458</v>
      </c>
      <c r="C2" s="1690"/>
      <c r="D2" s="1690"/>
      <c r="E2" s="1690"/>
      <c r="F2" s="1690"/>
      <c r="G2" s="1690"/>
      <c r="H2" s="1690"/>
      <c r="I2" s="1690"/>
      <c r="J2" s="1690"/>
      <c r="K2" s="1690"/>
    </row>
    <row r="3" spans="2:12" ht="18" customHeight="1">
      <c r="L3" s="182" t="s">
        <v>1422</v>
      </c>
    </row>
    <row r="4" spans="2:12" ht="18" customHeight="1" thickBot="1">
      <c r="L4" s="182" t="s">
        <v>1421</v>
      </c>
    </row>
    <row r="5" spans="2:12" ht="24" customHeight="1" thickBot="1">
      <c r="B5" s="166" t="s">
        <v>960</v>
      </c>
      <c r="C5" s="349" t="str">
        <f>入力シート!C5 &amp; IF(L5="関連工事有り"," 及び 関連工事","")</f>
        <v>○○工業高専校舎改修工事 及び 関連工事</v>
      </c>
      <c r="D5" s="350"/>
      <c r="E5" s="350"/>
      <c r="F5" s="350"/>
      <c r="G5" s="350"/>
      <c r="H5" s="350"/>
      <c r="I5" s="350"/>
      <c r="J5" s="350"/>
      <c r="L5" s="1220" t="s">
        <v>1423</v>
      </c>
    </row>
    <row r="6" spans="2:12" ht="24" customHeight="1">
      <c r="B6" s="166" t="s">
        <v>961</v>
      </c>
      <c r="C6" s="349" t="str">
        <f>入力シート!K45</f>
        <v>○○県○○市○○町○○番地</v>
      </c>
      <c r="D6" s="350"/>
      <c r="E6" s="350"/>
      <c r="F6" s="350"/>
      <c r="G6" s="350"/>
      <c r="H6" s="350"/>
      <c r="I6" s="350"/>
      <c r="J6" s="350"/>
    </row>
    <row r="7" spans="2:12" ht="24" customHeight="1">
      <c r="B7" s="348" t="s">
        <v>459</v>
      </c>
      <c r="C7" s="184" t="s">
        <v>460</v>
      </c>
      <c r="D7" s="1693">
        <f>入力シート!C32</f>
        <v>39626</v>
      </c>
      <c r="E7" s="1693"/>
      <c r="F7" s="1693"/>
      <c r="G7" s="160" t="s">
        <v>488</v>
      </c>
      <c r="H7" s="185" t="s">
        <v>461</v>
      </c>
      <c r="I7" s="1693">
        <f>入力シート!C33</f>
        <v>39814</v>
      </c>
      <c r="J7" s="1693"/>
    </row>
    <row r="10" spans="2:12" ht="13.5">
      <c r="B10" s="1692" t="s">
        <v>534</v>
      </c>
      <c r="C10" s="1692"/>
      <c r="D10" s="1692"/>
      <c r="E10" s="1692"/>
      <c r="F10" s="1692"/>
      <c r="G10" s="1692"/>
      <c r="H10" s="1692"/>
      <c r="I10" s="1692"/>
      <c r="J10" s="1692"/>
      <c r="K10" s="1692"/>
    </row>
    <row r="11" spans="2:12" ht="18" customHeight="1">
      <c r="B11" s="186"/>
      <c r="C11" s="186"/>
      <c r="D11" s="186"/>
      <c r="E11" s="186"/>
      <c r="F11" s="186"/>
      <c r="G11" s="186"/>
      <c r="H11" s="186"/>
      <c r="I11" s="186"/>
      <c r="J11" s="186"/>
      <c r="K11" s="186"/>
    </row>
    <row r="13" spans="2:12" ht="18" customHeight="1">
      <c r="B13" s="1691" t="s">
        <v>489</v>
      </c>
      <c r="C13" s="1691"/>
      <c r="D13" s="1691"/>
      <c r="E13" s="1691"/>
      <c r="F13" s="1691"/>
      <c r="G13" s="1691"/>
      <c r="H13" s="1691"/>
      <c r="I13" s="1691"/>
      <c r="J13" s="1691"/>
      <c r="K13" s="1691"/>
    </row>
    <row r="15" spans="2:12" ht="18" customHeight="1">
      <c r="B15" s="183" t="s">
        <v>535</v>
      </c>
      <c r="F15" s="185" t="s">
        <v>490</v>
      </c>
    </row>
    <row r="16" spans="2:12" ht="18" customHeight="1">
      <c r="B16" s="183"/>
    </row>
    <row r="17" spans="2:10" ht="18" customHeight="1">
      <c r="B17" s="183" t="s">
        <v>462</v>
      </c>
      <c r="E17" s="187" t="s">
        <v>463</v>
      </c>
    </row>
    <row r="18" spans="2:10" ht="18" customHeight="1">
      <c r="E18" s="187" t="s">
        <v>464</v>
      </c>
    </row>
    <row r="19" spans="2:10" ht="18" customHeight="1">
      <c r="B19" s="183"/>
    </row>
    <row r="20" spans="2:10" ht="18" customHeight="1">
      <c r="B20" s="183" t="s">
        <v>491</v>
      </c>
      <c r="D20" s="277"/>
      <c r="E20" s="351"/>
      <c r="F20" s="350"/>
      <c r="G20" s="350"/>
      <c r="H20" s="351"/>
      <c r="I20" s="351"/>
      <c r="J20" s="352"/>
    </row>
    <row r="21" spans="2:10" ht="18" customHeight="1">
      <c r="B21" s="183"/>
      <c r="D21" s="278"/>
    </row>
    <row r="22" spans="2:10" ht="18" customHeight="1">
      <c r="B22" s="183" t="s">
        <v>465</v>
      </c>
      <c r="D22" s="277"/>
      <c r="E22" s="351"/>
      <c r="F22" s="350"/>
      <c r="G22" s="350"/>
      <c r="H22" s="351"/>
      <c r="I22" s="351"/>
      <c r="J22" s="352"/>
    </row>
    <row r="25" spans="2:10" ht="18" customHeight="1">
      <c r="B25" s="183" t="s">
        <v>492</v>
      </c>
    </row>
    <row r="27" spans="2:10" s="168" customFormat="1" ht="18" customHeight="1">
      <c r="B27" s="168" t="str">
        <f>入力シート!K54</f>
        <v>独立行政法人国立高等専門学校機構</v>
      </c>
      <c r="C27" s="162"/>
      <c r="D27" s="170"/>
    </row>
    <row r="28" spans="2:10" s="168" customFormat="1" ht="18" customHeight="1">
      <c r="B28" s="168" t="str">
        <f>入力シート!K55</f>
        <v>○○工業高等専門学校</v>
      </c>
      <c r="C28" s="162"/>
      <c r="D28" s="180"/>
      <c r="E28" s="169"/>
    </row>
    <row r="29" spans="2:10" s="168" customFormat="1" ht="18" customHeight="1">
      <c r="B29" s="162" t="str">
        <f>入力シート!K56 &amp;"　殿"</f>
        <v>契約担当役 事務部長 ○○　○○　殿</v>
      </c>
    </row>
    <row r="30" spans="2:10" s="168" customFormat="1" ht="5.25" customHeight="1"/>
    <row r="31" spans="2:10" s="168" customFormat="1" ht="13.5">
      <c r="G31" s="168" t="s">
        <v>1341</v>
      </c>
    </row>
    <row r="32" spans="2:10" s="168" customFormat="1" ht="13.5">
      <c r="G32" s="166" t="s">
        <v>487</v>
      </c>
    </row>
    <row r="33" spans="7:11" s="168" customFormat="1" ht="13.5">
      <c r="G33" s="166"/>
    </row>
    <row r="34" spans="7:11" s="168" customFormat="1" ht="13.5">
      <c r="G34" s="168" t="s">
        <v>195</v>
      </c>
      <c r="K34" s="274" t="s">
        <v>269</v>
      </c>
    </row>
    <row r="35" spans="7:11" s="168" customFormat="1" ht="13.5">
      <c r="K35" s="274"/>
    </row>
    <row r="36" spans="7:11" s="168" customFormat="1" ht="13.5">
      <c r="G36" s="168" t="s">
        <v>1341</v>
      </c>
    </row>
    <row r="37" spans="7:11" s="168" customFormat="1" ht="13.5">
      <c r="G37" s="166" t="s">
        <v>487</v>
      </c>
    </row>
    <row r="38" spans="7:11" s="168" customFormat="1" ht="13.5">
      <c r="G38" s="166"/>
    </row>
    <row r="39" spans="7:11" s="168" customFormat="1" ht="13.5">
      <c r="G39" s="168" t="s">
        <v>195</v>
      </c>
      <c r="K39" s="274" t="s">
        <v>269</v>
      </c>
    </row>
    <row r="40" spans="7:11" s="168" customFormat="1" ht="13.5">
      <c r="K40" s="274"/>
    </row>
    <row r="41" spans="7:11" s="168" customFormat="1" ht="13.5">
      <c r="G41" s="168" t="s">
        <v>1341</v>
      </c>
    </row>
    <row r="42" spans="7:11" s="168" customFormat="1" ht="13.5">
      <c r="G42" s="166" t="s">
        <v>487</v>
      </c>
    </row>
    <row r="43" spans="7:11" s="168" customFormat="1" ht="13.5">
      <c r="G43" s="166"/>
    </row>
    <row r="44" spans="7:11" s="168" customFormat="1" ht="13.5">
      <c r="G44" s="168" t="s">
        <v>195</v>
      </c>
      <c r="K44" s="274" t="s">
        <v>269</v>
      </c>
    </row>
    <row r="45" spans="7:11" s="168" customFormat="1" ht="13.5">
      <c r="K45" s="274"/>
    </row>
    <row r="46" spans="7:11" s="168" customFormat="1" ht="13.5">
      <c r="G46" s="168" t="s">
        <v>1341</v>
      </c>
    </row>
    <row r="47" spans="7:11" s="168" customFormat="1" ht="13.5">
      <c r="G47" s="166" t="s">
        <v>487</v>
      </c>
    </row>
    <row r="48" spans="7:11" s="168" customFormat="1" ht="13.5">
      <c r="G48" s="166"/>
    </row>
    <row r="49" spans="2:11" ht="18" customHeight="1">
      <c r="F49" s="188"/>
      <c r="G49" s="168" t="s">
        <v>195</v>
      </c>
      <c r="H49" s="168"/>
      <c r="I49" s="168"/>
      <c r="J49" s="168"/>
      <c r="K49" s="274" t="s">
        <v>269</v>
      </c>
    </row>
    <row r="51" spans="2:11" ht="18" customHeight="1">
      <c r="B51" s="184"/>
      <c r="C51" s="1225" t="s">
        <v>985</v>
      </c>
      <c r="D51" s="1225"/>
      <c r="E51" s="1225"/>
      <c r="F51" s="1225"/>
      <c r="G51" s="1225"/>
      <c r="H51" s="1225"/>
      <c r="I51" s="1225"/>
      <c r="J51" s="1225"/>
      <c r="K51" s="1225"/>
    </row>
    <row r="52" spans="2:11" ht="18" customHeight="1">
      <c r="C52" s="1225"/>
      <c r="D52" s="1225"/>
      <c r="E52" s="1225"/>
      <c r="F52" s="1225"/>
      <c r="G52" s="1225"/>
      <c r="H52" s="1225"/>
      <c r="I52" s="1225"/>
      <c r="J52" s="1225"/>
      <c r="K52" s="1225"/>
    </row>
    <row r="54" spans="2:11" ht="18" customHeight="1">
      <c r="C54" s="1225"/>
      <c r="D54" s="1225"/>
      <c r="E54" s="1225"/>
      <c r="F54" s="1225"/>
      <c r="G54" s="1225"/>
      <c r="H54" s="1225"/>
      <c r="I54" s="1225"/>
      <c r="J54" s="1225"/>
      <c r="K54" s="1225"/>
    </row>
    <row r="55" spans="2:11" ht="18" customHeight="1">
      <c r="C55" s="1225"/>
      <c r="D55" s="1225"/>
      <c r="E55" s="1225"/>
      <c r="F55" s="1225"/>
      <c r="G55" s="1225"/>
      <c r="H55" s="1225"/>
      <c r="I55" s="1225"/>
      <c r="J55" s="1225"/>
      <c r="K55" s="1225"/>
    </row>
  </sheetData>
  <mergeCells count="5">
    <mergeCell ref="B2:K2"/>
    <mergeCell ref="B13:K13"/>
    <mergeCell ref="B10:K10"/>
    <mergeCell ref="D7:F7"/>
    <mergeCell ref="I7:J7"/>
  </mergeCells>
  <phoneticPr fontId="28"/>
  <dataValidations count="1">
    <dataValidation type="list" allowBlank="1" showInputMessage="1" showErrorMessage="1" sqref="L5">
      <formula1>"関連工事有り,関連工事なし"</formula1>
    </dataValidation>
  </dataValidations>
  <pageMargins left="1.1811023622047245" right="0.51181102362204722" top="1.1811023622047245" bottom="0.98425196850393704" header="0.51181102362204722" footer="0.51181102362204722"/>
  <pageSetup paperSize="9" scale="96" orientation="portrait" blackAndWhite="1" horizontalDpi="4294967292" r:id="rId1"/>
  <headerFooter alignWithMargins="0"/>
  <rowBreaks count="1" manualBreakCount="1">
    <brk id="49" min="1" max="10"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indexed="47"/>
  </sheetPr>
  <dimension ref="B2:L51"/>
  <sheetViews>
    <sheetView view="pageBreakPreview" topLeftCell="A22" zoomScaleNormal="100" zoomScaleSheetLayoutView="100" workbookViewId="0">
      <selection activeCell="H50" sqref="H50"/>
    </sheetView>
  </sheetViews>
  <sheetFormatPr defaultColWidth="8.25" defaultRowHeight="18" customHeight="1"/>
  <cols>
    <col min="1" max="1" width="8.25" style="174" customWidth="1"/>
    <col min="2" max="2" width="5.125" style="174" customWidth="1"/>
    <col min="3" max="3" width="7.375" style="174" customWidth="1"/>
    <col min="4" max="4" width="8.25" style="174" customWidth="1"/>
    <col min="5" max="5" width="3.625" style="174" customWidth="1"/>
    <col min="6" max="6" width="6.125" style="174" customWidth="1"/>
    <col min="7" max="9" width="8.25" style="174" customWidth="1"/>
    <col min="10" max="10" width="19.625" style="174" customWidth="1"/>
    <col min="11" max="11" width="6.875" style="174" customWidth="1"/>
    <col min="12" max="12" width="15.5" style="174" bestFit="1" customWidth="1"/>
    <col min="13" max="16384" width="8.25" style="174"/>
  </cols>
  <sheetData>
    <row r="2" spans="2:12" ht="18" customHeight="1">
      <c r="B2" s="1694" t="s">
        <v>467</v>
      </c>
      <c r="C2" s="1694"/>
      <c r="D2" s="1694"/>
      <c r="E2" s="1694"/>
      <c r="F2" s="1694"/>
      <c r="G2" s="1694"/>
      <c r="H2" s="1694"/>
      <c r="I2" s="1694"/>
      <c r="J2" s="1694"/>
      <c r="K2" s="1694"/>
    </row>
    <row r="3" spans="2:12" ht="18" customHeight="1">
      <c r="L3" s="182" t="s">
        <v>1422</v>
      </c>
    </row>
    <row r="4" spans="2:12" ht="18" customHeight="1" thickBot="1">
      <c r="L4" s="182" t="s">
        <v>1421</v>
      </c>
    </row>
    <row r="5" spans="2:12" ht="18" customHeight="1" thickBot="1">
      <c r="B5" s="166" t="s">
        <v>960</v>
      </c>
      <c r="C5" s="176"/>
      <c r="D5" s="353" t="str">
        <f>入力シート!C5 &amp; IF(L5="関連工事有り"," 及び 関連工事","")</f>
        <v>○○工業高専校舎改修工事 及び 関連工事</v>
      </c>
      <c r="E5" s="353"/>
      <c r="F5" s="353"/>
      <c r="G5" s="353"/>
      <c r="H5" s="353"/>
      <c r="I5" s="353"/>
      <c r="J5" s="353"/>
      <c r="L5" s="1220" t="s">
        <v>1423</v>
      </c>
    </row>
    <row r="6" spans="2:12" ht="18" customHeight="1">
      <c r="B6" s="175"/>
      <c r="C6" s="176"/>
    </row>
    <row r="7" spans="2:12" ht="18" customHeight="1">
      <c r="B7" s="175" t="s">
        <v>456</v>
      </c>
      <c r="C7" s="176"/>
      <c r="D7" s="353" t="str">
        <f>入力シート!K45</f>
        <v>○○県○○市○○町○○番地</v>
      </c>
      <c r="E7" s="353"/>
      <c r="F7" s="353"/>
      <c r="G7" s="353"/>
      <c r="H7" s="353"/>
      <c r="I7" s="353"/>
      <c r="J7" s="353"/>
      <c r="L7" s="182"/>
    </row>
    <row r="9" spans="2:12" ht="11.25" customHeight="1"/>
    <row r="10" spans="2:12" ht="18" customHeight="1">
      <c r="B10" s="1697" t="s">
        <v>537</v>
      </c>
      <c r="C10" s="1697"/>
      <c r="D10" s="1697"/>
      <c r="E10" s="1697"/>
      <c r="F10" s="1697"/>
      <c r="G10" s="1697"/>
      <c r="H10" s="1697"/>
      <c r="I10" s="1697"/>
      <c r="J10" s="1697"/>
      <c r="K10" s="177"/>
    </row>
    <row r="11" spans="2:12" ht="18" customHeight="1">
      <c r="B11" s="1697"/>
      <c r="C11" s="1697"/>
      <c r="D11" s="1697"/>
      <c r="E11" s="1697"/>
      <c r="F11" s="1697"/>
      <c r="G11" s="1697"/>
      <c r="H11" s="1697"/>
      <c r="I11" s="1697"/>
      <c r="J11" s="1697"/>
      <c r="K11" s="177"/>
    </row>
    <row r="13" spans="2:12" ht="12" customHeight="1"/>
    <row r="14" spans="2:12" ht="18" customHeight="1">
      <c r="B14" s="1695" t="s">
        <v>468</v>
      </c>
      <c r="C14" s="1696"/>
      <c r="D14" s="1696"/>
      <c r="E14" s="1696"/>
      <c r="F14" s="1696"/>
      <c r="G14" s="1696"/>
      <c r="H14" s="1696"/>
      <c r="I14" s="1696"/>
      <c r="J14" s="1696"/>
      <c r="K14" s="1696"/>
    </row>
    <row r="16" spans="2:12" ht="18" customHeight="1">
      <c r="B16" s="178" t="s">
        <v>469</v>
      </c>
      <c r="C16" s="178"/>
    </row>
    <row r="17" spans="2:10" ht="12" customHeight="1">
      <c r="B17" s="178"/>
    </row>
    <row r="18" spans="2:10" ht="18" customHeight="1">
      <c r="B18" s="178" t="s">
        <v>470</v>
      </c>
      <c r="C18" s="178"/>
      <c r="E18" s="178"/>
    </row>
    <row r="19" spans="2:10" ht="12" customHeight="1">
      <c r="B19" s="178"/>
    </row>
    <row r="20" spans="2:10" ht="18" customHeight="1">
      <c r="B20" s="178" t="s">
        <v>538</v>
      </c>
      <c r="C20" s="178"/>
      <c r="E20" s="178" t="s">
        <v>463</v>
      </c>
    </row>
    <row r="21" spans="2:10" ht="18" customHeight="1">
      <c r="E21" s="178" t="s">
        <v>464</v>
      </c>
    </row>
    <row r="22" spans="2:10" ht="12" customHeight="1">
      <c r="B22" s="178"/>
    </row>
    <row r="23" spans="2:10" ht="18" customHeight="1">
      <c r="B23" s="178" t="s">
        <v>471</v>
      </c>
      <c r="D23" s="190"/>
      <c r="E23" s="190"/>
      <c r="F23" s="190"/>
      <c r="G23" s="190"/>
      <c r="H23" s="190"/>
      <c r="I23" s="190"/>
      <c r="J23" s="354" t="s">
        <v>536</v>
      </c>
    </row>
    <row r="24" spans="2:10" ht="12" customHeight="1">
      <c r="B24" s="178"/>
    </row>
    <row r="25" spans="2:10" ht="18" customHeight="1">
      <c r="B25" s="178" t="s">
        <v>472</v>
      </c>
      <c r="D25" s="190"/>
      <c r="E25" s="190"/>
      <c r="F25" s="190"/>
      <c r="G25" s="190"/>
      <c r="H25" s="190"/>
      <c r="I25" s="190"/>
      <c r="J25" s="354" t="s">
        <v>536</v>
      </c>
    </row>
    <row r="26" spans="2:10" ht="12" customHeight="1">
      <c r="D26" s="190"/>
      <c r="E26" s="190"/>
      <c r="F26" s="190"/>
      <c r="G26" s="190"/>
      <c r="H26" s="190"/>
      <c r="I26" s="190"/>
      <c r="J26" s="190"/>
    </row>
    <row r="27" spans="2:10" ht="18" customHeight="1">
      <c r="B27" s="178" t="s">
        <v>466</v>
      </c>
    </row>
    <row r="28" spans="2:10" ht="12" customHeight="1"/>
    <row r="29" spans="2:10" s="168" customFormat="1" ht="18" customHeight="1">
      <c r="B29" s="162" t="str">
        <f>入力シート!K54</f>
        <v>独立行政法人国立高等専門学校機構</v>
      </c>
      <c r="C29" s="162"/>
      <c r="D29" s="170"/>
    </row>
    <row r="30" spans="2:10" s="168" customFormat="1" ht="18" customHeight="1">
      <c r="B30" s="162" t="str">
        <f>入力シート!K55</f>
        <v>○○工業高等専門学校</v>
      </c>
      <c r="C30" s="162"/>
      <c r="D30" s="180"/>
      <c r="E30" s="169"/>
    </row>
    <row r="31" spans="2:10" s="168" customFormat="1" ht="18" customHeight="1">
      <c r="B31" s="162" t="str">
        <f>入力シート!K56&amp;"　殿"</f>
        <v>契約担当役 事務部長 ○○　○○　殿</v>
      </c>
    </row>
    <row r="32" spans="2:10" s="168" customFormat="1" ht="5.25" customHeight="1"/>
    <row r="33" spans="3:11" s="168" customFormat="1" ht="13.5">
      <c r="G33" s="168" t="s">
        <v>1341</v>
      </c>
    </row>
    <row r="34" spans="3:11" s="168" customFormat="1" ht="13.5">
      <c r="G34" s="166" t="s">
        <v>487</v>
      </c>
    </row>
    <row r="35" spans="3:11" s="168" customFormat="1" ht="13.5">
      <c r="G35" s="166"/>
    </row>
    <row r="36" spans="3:11" s="168" customFormat="1" ht="13.5">
      <c r="G36" s="168" t="s">
        <v>195</v>
      </c>
      <c r="K36" s="274" t="s">
        <v>269</v>
      </c>
    </row>
    <row r="37" spans="3:11" s="168" customFormat="1" ht="13.5">
      <c r="K37" s="274"/>
    </row>
    <row r="38" spans="3:11" s="168" customFormat="1" ht="13.5">
      <c r="G38" s="168" t="s">
        <v>1341</v>
      </c>
    </row>
    <row r="39" spans="3:11" s="168" customFormat="1" ht="13.5">
      <c r="G39" s="166" t="s">
        <v>487</v>
      </c>
    </row>
    <row r="40" spans="3:11" s="168" customFormat="1" ht="13.5">
      <c r="G40" s="166"/>
    </row>
    <row r="41" spans="3:11" s="168" customFormat="1" ht="13.5">
      <c r="G41" s="168" t="s">
        <v>195</v>
      </c>
      <c r="K41" s="274" t="s">
        <v>269</v>
      </c>
    </row>
    <row r="42" spans="3:11" s="168" customFormat="1" ht="13.5">
      <c r="K42" s="274"/>
    </row>
    <row r="43" spans="3:11" s="168" customFormat="1" ht="13.5">
      <c r="G43" s="168" t="s">
        <v>1341</v>
      </c>
    </row>
    <row r="44" spans="3:11" s="168" customFormat="1" ht="13.5">
      <c r="G44" s="166" t="s">
        <v>487</v>
      </c>
    </row>
    <row r="45" spans="3:11" s="168" customFormat="1" ht="13.5">
      <c r="G45" s="166"/>
    </row>
    <row r="46" spans="3:11" s="168" customFormat="1" ht="13.5">
      <c r="G46" s="168" t="s">
        <v>195</v>
      </c>
      <c r="K46" s="274" t="s">
        <v>269</v>
      </c>
    </row>
    <row r="47" spans="3:11" ht="18" customHeight="1">
      <c r="C47" s="355"/>
      <c r="D47" s="355"/>
      <c r="E47" s="355"/>
      <c r="F47" s="355"/>
      <c r="G47" s="355"/>
      <c r="H47" s="355"/>
      <c r="I47" s="355"/>
      <c r="J47" s="355"/>
      <c r="K47" s="355"/>
    </row>
    <row r="48" spans="3:11" ht="18" customHeight="1">
      <c r="C48" s="355"/>
      <c r="D48" s="355"/>
      <c r="E48" s="355"/>
      <c r="F48" s="355"/>
      <c r="G48" s="168" t="s">
        <v>1341</v>
      </c>
      <c r="H48" s="168"/>
      <c r="I48" s="168"/>
      <c r="J48" s="168"/>
      <c r="K48" s="168"/>
    </row>
    <row r="49" spans="7:11" ht="18" customHeight="1">
      <c r="G49" s="166" t="s">
        <v>487</v>
      </c>
      <c r="H49" s="168"/>
      <c r="I49" s="168"/>
      <c r="J49" s="168"/>
      <c r="K49" s="168"/>
    </row>
    <row r="50" spans="7:11" ht="18" customHeight="1">
      <c r="G50" s="166"/>
      <c r="H50" s="168"/>
      <c r="I50" s="168"/>
      <c r="J50" s="168"/>
      <c r="K50" s="168"/>
    </row>
    <row r="51" spans="7:11" ht="18" customHeight="1">
      <c r="G51" s="168" t="s">
        <v>195</v>
      </c>
      <c r="H51" s="168"/>
      <c r="I51" s="168"/>
      <c r="J51" s="168"/>
      <c r="K51" s="274" t="s">
        <v>269</v>
      </c>
    </row>
  </sheetData>
  <mergeCells count="3">
    <mergeCell ref="B2:K2"/>
    <mergeCell ref="B14:K14"/>
    <mergeCell ref="B10:J11"/>
  </mergeCells>
  <phoneticPr fontId="28"/>
  <dataValidations count="1">
    <dataValidation type="list" allowBlank="1" showInputMessage="1" showErrorMessage="1" sqref="L5">
      <formula1>"関連工事有り,関連工事なし"</formula1>
    </dataValidation>
  </dataValidations>
  <pageMargins left="1.1811023622047245" right="0.59055118110236227" top="1.1811023622047245" bottom="0.74" header="0.51181102362204722" footer="0.51181102362204722"/>
  <pageSetup paperSize="9" orientation="portrait" blackAndWhite="1" horizontalDpi="4294967292"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indexed="47"/>
  </sheetPr>
  <dimension ref="C2:L53"/>
  <sheetViews>
    <sheetView workbookViewId="0">
      <selection activeCell="L13" sqref="L13"/>
    </sheetView>
  </sheetViews>
  <sheetFormatPr defaultColWidth="8.25" defaultRowHeight="18" customHeight="1"/>
  <cols>
    <col min="1" max="1" width="7.875" style="168" customWidth="1"/>
    <col min="2" max="2" width="5.625" style="168" customWidth="1"/>
    <col min="3" max="3" width="9.125" style="168" customWidth="1"/>
    <col min="4" max="4" width="11.75" style="168" customWidth="1"/>
    <col min="5" max="8" width="8.25" style="168" customWidth="1"/>
    <col min="9" max="9" width="9" style="168" customWidth="1"/>
    <col min="10" max="10" width="15.375" style="168" customWidth="1"/>
    <col min="11" max="11" width="4.25" style="168" customWidth="1"/>
    <col min="12" max="12" width="13.875" style="168" bestFit="1" customWidth="1"/>
    <col min="13" max="16384" width="8.25" style="168"/>
  </cols>
  <sheetData>
    <row r="2" spans="3:12" ht="18" customHeight="1">
      <c r="C2" s="1698" t="s">
        <v>473</v>
      </c>
      <c r="D2" s="1698"/>
      <c r="E2" s="1698"/>
      <c r="F2" s="1698"/>
      <c r="G2" s="1698"/>
      <c r="H2" s="1698"/>
      <c r="I2" s="1698"/>
      <c r="J2" s="1698"/>
      <c r="K2" s="1698"/>
    </row>
    <row r="3" spans="3:12" ht="18" customHeight="1">
      <c r="L3" s="182" t="s">
        <v>1422</v>
      </c>
    </row>
    <row r="4" spans="3:12" ht="18" customHeight="1" thickBot="1">
      <c r="L4" s="182" t="s">
        <v>1421</v>
      </c>
    </row>
    <row r="5" spans="3:12" ht="24" customHeight="1" thickBot="1">
      <c r="C5" s="166" t="s">
        <v>960</v>
      </c>
      <c r="D5" s="359" t="str">
        <f>入力シート!C5&amp;IF(L5="関連工事有り"," 及び 関連工事","")</f>
        <v>○○工業高専校舎改修工事 及び 関連工事</v>
      </c>
      <c r="E5" s="356"/>
      <c r="F5" s="356"/>
      <c r="G5" s="356"/>
      <c r="H5" s="356"/>
      <c r="I5" s="356"/>
      <c r="J5" s="356"/>
      <c r="L5" s="1220" t="s">
        <v>1423</v>
      </c>
    </row>
    <row r="6" spans="3:12" ht="24" customHeight="1">
      <c r="C6" s="166" t="s">
        <v>456</v>
      </c>
      <c r="D6" s="360" t="str">
        <f>入力シート!K45</f>
        <v>○○県○○市○○町○○番地</v>
      </c>
      <c r="E6" s="357"/>
      <c r="F6" s="357"/>
      <c r="G6" s="357"/>
      <c r="H6" s="357"/>
      <c r="I6" s="357"/>
      <c r="J6" s="357"/>
      <c r="L6" s="174"/>
    </row>
    <row r="8" spans="3:12" ht="18" customHeight="1">
      <c r="C8" s="1697" t="s">
        <v>539</v>
      </c>
      <c r="D8" s="1697"/>
      <c r="E8" s="1697"/>
      <c r="F8" s="1697"/>
      <c r="G8" s="1697"/>
      <c r="H8" s="1697"/>
      <c r="I8" s="1697"/>
      <c r="J8" s="1697"/>
      <c r="K8" s="1697"/>
    </row>
    <row r="9" spans="3:12" ht="18" customHeight="1">
      <c r="C9" s="1697"/>
      <c r="D9" s="1697"/>
      <c r="E9" s="1697"/>
      <c r="F9" s="1697"/>
      <c r="G9" s="1697"/>
      <c r="H9" s="1697"/>
      <c r="I9" s="1697"/>
      <c r="J9" s="1697"/>
      <c r="K9" s="1697"/>
    </row>
    <row r="10" spans="3:12" ht="18" customHeight="1">
      <c r="C10" s="358" t="s">
        <v>540</v>
      </c>
    </row>
    <row r="12" spans="3:12" ht="18" customHeight="1">
      <c r="C12" s="1699" t="s">
        <v>474</v>
      </c>
      <c r="D12" s="1699"/>
      <c r="E12" s="1699"/>
      <c r="F12" s="1699"/>
      <c r="G12" s="1699"/>
      <c r="H12" s="1699"/>
      <c r="I12" s="1699"/>
      <c r="J12" s="1699"/>
      <c r="K12" s="1699"/>
    </row>
    <row r="14" spans="3:12" ht="18" customHeight="1">
      <c r="C14" s="1702" t="s">
        <v>541</v>
      </c>
      <c r="D14" s="1703"/>
    </row>
    <row r="15" spans="3:12" ht="18" customHeight="1">
      <c r="C15" s="161"/>
    </row>
    <row r="16" spans="3:12" ht="18" customHeight="1">
      <c r="C16" s="1704" t="s">
        <v>542</v>
      </c>
      <c r="D16" s="1703"/>
    </row>
    <row r="17" spans="3:11" ht="18" customHeight="1">
      <c r="C17" s="161"/>
    </row>
    <row r="18" spans="3:11" ht="18" customHeight="1">
      <c r="C18" s="1700" t="s">
        <v>543</v>
      </c>
      <c r="D18" s="1701"/>
      <c r="E18" s="161" t="s">
        <v>475</v>
      </c>
    </row>
    <row r="19" spans="3:11" ht="18" customHeight="1">
      <c r="E19" s="161" t="s">
        <v>476</v>
      </c>
    </row>
    <row r="20" spans="3:11" ht="18" customHeight="1">
      <c r="C20" s="161"/>
    </row>
    <row r="21" spans="3:11" ht="18" customHeight="1">
      <c r="C21" s="161" t="s">
        <v>544</v>
      </c>
      <c r="E21" s="181"/>
      <c r="F21" s="181"/>
      <c r="G21" s="181"/>
      <c r="H21" s="181"/>
      <c r="I21" s="181"/>
      <c r="J21" s="354" t="s">
        <v>536</v>
      </c>
    </row>
    <row r="22" spans="3:11" ht="18" customHeight="1">
      <c r="C22" s="161"/>
      <c r="E22" s="181"/>
      <c r="F22" s="181"/>
      <c r="G22" s="181"/>
      <c r="H22" s="181"/>
      <c r="I22" s="181"/>
      <c r="J22" s="361"/>
    </row>
    <row r="23" spans="3:11" ht="18" customHeight="1">
      <c r="C23" s="161" t="s">
        <v>477</v>
      </c>
    </row>
    <row r="25" spans="3:11" ht="18" customHeight="1">
      <c r="C25" s="164" t="str">
        <f>入力シート!K54</f>
        <v>独立行政法人国立高等専門学校機構</v>
      </c>
      <c r="D25" s="170"/>
    </row>
    <row r="26" spans="3:11" ht="18" customHeight="1">
      <c r="C26" s="164" t="str">
        <f>入力シート!K55</f>
        <v>○○工業高等専門学校</v>
      </c>
      <c r="D26" s="180"/>
      <c r="E26" s="169"/>
    </row>
    <row r="27" spans="3:11" ht="18" customHeight="1">
      <c r="C27" s="164" t="str">
        <f>入力シート!K56&amp;"　殿"</f>
        <v>契約担当役 事務部長 ○○　○○　殿</v>
      </c>
    </row>
    <row r="28" spans="3:11" ht="5.25" customHeight="1"/>
    <row r="29" spans="3:11" ht="13.5">
      <c r="G29" s="168" t="s">
        <v>1341</v>
      </c>
    </row>
    <row r="30" spans="3:11" ht="13.5">
      <c r="G30" s="166" t="s">
        <v>487</v>
      </c>
    </row>
    <row r="31" spans="3:11" ht="13.5">
      <c r="G31" s="166"/>
    </row>
    <row r="32" spans="3:11" ht="13.5">
      <c r="G32" s="168" t="s">
        <v>195</v>
      </c>
      <c r="K32" s="274" t="s">
        <v>269</v>
      </c>
    </row>
    <row r="33" spans="7:11" ht="13.5">
      <c r="K33" s="274"/>
    </row>
    <row r="34" spans="7:11" ht="13.5">
      <c r="G34" s="168" t="s">
        <v>1341</v>
      </c>
    </row>
    <row r="35" spans="7:11" ht="13.5">
      <c r="G35" s="166" t="s">
        <v>487</v>
      </c>
    </row>
    <row r="36" spans="7:11" ht="13.5">
      <c r="G36" s="166"/>
    </row>
    <row r="37" spans="7:11" ht="13.5">
      <c r="G37" s="168" t="s">
        <v>195</v>
      </c>
      <c r="K37" s="274" t="s">
        <v>269</v>
      </c>
    </row>
    <row r="38" spans="7:11" ht="13.5">
      <c r="K38" s="274"/>
    </row>
    <row r="39" spans="7:11" ht="13.5">
      <c r="G39" s="168" t="s">
        <v>1341</v>
      </c>
    </row>
    <row r="40" spans="7:11" ht="13.5">
      <c r="G40" s="166" t="s">
        <v>487</v>
      </c>
    </row>
    <row r="41" spans="7:11" ht="13.5">
      <c r="G41" s="166"/>
    </row>
    <row r="42" spans="7:11" ht="13.5">
      <c r="G42" s="168" t="s">
        <v>195</v>
      </c>
      <c r="K42" s="274" t="s">
        <v>269</v>
      </c>
    </row>
    <row r="43" spans="7:11" ht="13.5">
      <c r="K43" s="274"/>
    </row>
    <row r="44" spans="7:11" ht="13.5">
      <c r="G44" s="168" t="s">
        <v>1341</v>
      </c>
    </row>
    <row r="45" spans="7:11" ht="13.5">
      <c r="G45" s="166" t="s">
        <v>487</v>
      </c>
    </row>
    <row r="46" spans="7:11" ht="13.5">
      <c r="G46" s="166"/>
    </row>
    <row r="47" spans="7:11" ht="13.5">
      <c r="G47" s="168" t="s">
        <v>195</v>
      </c>
      <c r="K47" s="274" t="s">
        <v>269</v>
      </c>
    </row>
    <row r="48" spans="7:11" ht="13.5">
      <c r="K48" s="274"/>
    </row>
    <row r="50" spans="4:11" ht="18" customHeight="1">
      <c r="D50" s="1226"/>
      <c r="E50" s="1226"/>
      <c r="F50" s="1226"/>
      <c r="G50" s="1226"/>
      <c r="H50" s="1226"/>
      <c r="I50" s="1226"/>
      <c r="J50" s="1226"/>
      <c r="K50" s="1226"/>
    </row>
    <row r="51" spans="4:11" ht="18" customHeight="1">
      <c r="D51" s="1226"/>
      <c r="E51" s="1226"/>
      <c r="F51" s="1226"/>
      <c r="G51" s="1226"/>
      <c r="H51" s="1226"/>
      <c r="I51" s="1226"/>
      <c r="J51" s="1226"/>
      <c r="K51" s="1226"/>
    </row>
    <row r="52" spans="4:11" ht="18" customHeight="1">
      <c r="D52" s="1226"/>
      <c r="E52" s="1226"/>
      <c r="F52" s="1226"/>
      <c r="G52" s="1226"/>
      <c r="H52" s="1226"/>
      <c r="I52" s="1226"/>
      <c r="J52" s="1226"/>
      <c r="K52" s="1226"/>
    </row>
    <row r="53" spans="4:11" ht="18" customHeight="1">
      <c r="D53" s="1226"/>
      <c r="E53" s="1226"/>
      <c r="F53" s="1226"/>
      <c r="G53" s="1226"/>
      <c r="H53" s="1226"/>
      <c r="I53" s="1226"/>
      <c r="J53" s="1226"/>
      <c r="K53" s="1226"/>
    </row>
  </sheetData>
  <mergeCells count="6">
    <mergeCell ref="C8:K9"/>
    <mergeCell ref="C2:K2"/>
    <mergeCell ref="C12:K12"/>
    <mergeCell ref="C18:D18"/>
    <mergeCell ref="C14:D14"/>
    <mergeCell ref="C16:D16"/>
  </mergeCells>
  <phoneticPr fontId="28"/>
  <dataValidations count="1">
    <dataValidation type="list" allowBlank="1" showInputMessage="1" showErrorMessage="1" sqref="L5">
      <formula1>"関連工事有り,関連工事なし"</formula1>
    </dataValidation>
  </dataValidations>
  <pageMargins left="1.1811023622047245" right="0.59055118110236227" top="1.1811023622047245" bottom="0.98425196850393704" header="0.51181102362204722" footer="0.51181102362204722"/>
  <pageSetup paperSize="9" orientation="portrait" blackAndWhite="1" horizontalDpi="4294967292"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indexed="47"/>
  </sheetPr>
  <dimension ref="B2:L51"/>
  <sheetViews>
    <sheetView workbookViewId="0">
      <selection activeCell="M8" sqref="M8"/>
    </sheetView>
  </sheetViews>
  <sheetFormatPr defaultColWidth="8.25" defaultRowHeight="18" customHeight="1"/>
  <cols>
    <col min="1" max="1" width="8.125" style="168" customWidth="1"/>
    <col min="2" max="2" width="9.625" style="168" customWidth="1"/>
    <col min="3" max="3" width="7.125" style="168" customWidth="1"/>
    <col min="4" max="4" width="5.25" style="168" customWidth="1"/>
    <col min="5" max="5" width="6.75" style="168" customWidth="1"/>
    <col min="6" max="6" width="6" style="168" customWidth="1"/>
    <col min="7" max="7" width="8.25" style="168" customWidth="1"/>
    <col min="8" max="8" width="6.75" style="168" customWidth="1"/>
    <col min="9" max="9" width="8.25" style="168" customWidth="1"/>
    <col min="10" max="10" width="20" style="168" customWidth="1"/>
    <col min="11" max="11" width="5.125" style="168" customWidth="1"/>
    <col min="12" max="12" width="13.875" style="168" bestFit="1" customWidth="1"/>
    <col min="13" max="16384" width="8.25" style="168"/>
  </cols>
  <sheetData>
    <row r="2" spans="2:12" ht="18" customHeight="1">
      <c r="B2" s="1707" t="s">
        <v>545</v>
      </c>
      <c r="C2" s="1698"/>
      <c r="D2" s="1698"/>
      <c r="E2" s="1698"/>
      <c r="F2" s="1698"/>
      <c r="G2" s="1698"/>
      <c r="H2" s="1698"/>
      <c r="I2" s="1698"/>
      <c r="J2" s="1698"/>
    </row>
    <row r="3" spans="2:12" ht="18" customHeight="1">
      <c r="L3" s="182" t="s">
        <v>1422</v>
      </c>
    </row>
    <row r="4" spans="2:12" ht="18" customHeight="1" thickBot="1">
      <c r="L4" s="182" t="s">
        <v>1421</v>
      </c>
    </row>
    <row r="5" spans="2:12" ht="24" customHeight="1" thickBot="1">
      <c r="B5" s="166" t="s">
        <v>960</v>
      </c>
      <c r="C5" s="170" t="str">
        <f>入力シート!C5&amp;IF(L5="関連工事有り"," 及び 関連工事","")</f>
        <v>○○工業高専校舎改修工事 及び 関連工事</v>
      </c>
      <c r="L5" s="1220" t="s">
        <v>1423</v>
      </c>
    </row>
    <row r="6" spans="2:12" ht="24" customHeight="1">
      <c r="B6" s="166" t="s">
        <v>478</v>
      </c>
      <c r="C6" s="362" t="str">
        <f>入力シート!K45</f>
        <v>○○県○○市○○町○○番地</v>
      </c>
      <c r="D6" s="357"/>
      <c r="E6" s="357"/>
      <c r="F6" s="357"/>
      <c r="G6" s="357"/>
      <c r="H6" s="357"/>
      <c r="I6" s="357"/>
      <c r="J6" s="357"/>
      <c r="L6" s="174"/>
    </row>
    <row r="8" spans="2:12" ht="18" customHeight="1">
      <c r="B8" s="1697" t="s">
        <v>0</v>
      </c>
      <c r="C8" s="1697"/>
      <c r="D8" s="1697"/>
      <c r="E8" s="1697"/>
      <c r="F8" s="1697"/>
      <c r="G8" s="1697"/>
      <c r="H8" s="1697"/>
      <c r="I8" s="1697"/>
      <c r="J8" s="1697"/>
    </row>
    <row r="9" spans="2:12" s="164" customFormat="1" ht="18" customHeight="1">
      <c r="B9" s="1697"/>
      <c r="C9" s="1697"/>
      <c r="D9" s="1697"/>
      <c r="E9" s="1697"/>
      <c r="F9" s="1697"/>
      <c r="G9" s="1697"/>
      <c r="H9" s="1697"/>
      <c r="I9" s="1697"/>
      <c r="J9" s="1697"/>
      <c r="K9" s="165"/>
    </row>
    <row r="10" spans="2:12" ht="18" customHeight="1">
      <c r="B10" s="358" t="s">
        <v>1</v>
      </c>
    </row>
    <row r="13" spans="2:12" ht="18" customHeight="1">
      <c r="B13" s="1699" t="s">
        <v>479</v>
      </c>
      <c r="C13" s="1699"/>
      <c r="D13" s="1699"/>
      <c r="E13" s="1699"/>
      <c r="F13" s="1699"/>
      <c r="G13" s="1699"/>
      <c r="H13" s="1699"/>
      <c r="I13" s="1699"/>
      <c r="J13" s="1699"/>
    </row>
    <row r="15" spans="2:12" ht="18" customHeight="1">
      <c r="B15" s="166" t="s">
        <v>480</v>
      </c>
    </row>
    <row r="16" spans="2:12" ht="11.25" customHeight="1">
      <c r="B16" s="166"/>
    </row>
    <row r="17" spans="2:10" ht="18" customHeight="1">
      <c r="B17" s="166" t="s">
        <v>481</v>
      </c>
    </row>
    <row r="18" spans="2:10" ht="11.25" customHeight="1">
      <c r="B18" s="166"/>
    </row>
    <row r="19" spans="2:10" ht="18" customHeight="1">
      <c r="B19" s="166" t="s">
        <v>482</v>
      </c>
      <c r="E19" s="171" t="s">
        <v>483</v>
      </c>
    </row>
    <row r="20" spans="2:10" ht="18" customHeight="1">
      <c r="B20" s="166"/>
      <c r="E20" s="171" t="s">
        <v>484</v>
      </c>
    </row>
    <row r="21" spans="2:10" ht="11.25" customHeight="1">
      <c r="B21" s="166"/>
    </row>
    <row r="22" spans="2:10" ht="18" customHeight="1">
      <c r="B22" s="166" t="s">
        <v>485</v>
      </c>
      <c r="D22" s="181"/>
      <c r="E22" s="181"/>
      <c r="F22" s="181"/>
      <c r="G22" s="181"/>
      <c r="H22" s="181"/>
      <c r="I22" s="363"/>
      <c r="J22" s="354" t="s">
        <v>536</v>
      </c>
    </row>
    <row r="23" spans="2:10" ht="18" customHeight="1">
      <c r="B23" s="164"/>
    </row>
    <row r="24" spans="2:10" ht="18" customHeight="1">
      <c r="B24" s="166" t="s">
        <v>486</v>
      </c>
    </row>
    <row r="25" spans="2:10" ht="12" customHeight="1">
      <c r="B25" s="164"/>
    </row>
    <row r="26" spans="2:10" ht="18" customHeight="1">
      <c r="B26" s="255" t="str">
        <f>入力シート!K54</f>
        <v>独立行政法人国立高等専門学校機構</v>
      </c>
      <c r="D26" s="170"/>
    </row>
    <row r="27" spans="2:10" ht="18" customHeight="1">
      <c r="B27" s="255" t="str">
        <f>入力シート!K55</f>
        <v>○○工業高等専門学校</v>
      </c>
      <c r="C27" s="172"/>
      <c r="D27" s="172"/>
    </row>
    <row r="28" spans="2:10" ht="18" customHeight="1">
      <c r="B28" s="255" t="str">
        <f>入力シート!K56 &amp;"　殿"</f>
        <v>契約担当役 事務部長 ○○　○○　殿</v>
      </c>
    </row>
    <row r="29" spans="2:10" ht="12.75" customHeight="1"/>
    <row r="30" spans="2:10" ht="13.5">
      <c r="G30" s="168" t="s">
        <v>1341</v>
      </c>
    </row>
    <row r="31" spans="2:10" ht="13.5">
      <c r="G31" s="166" t="s">
        <v>487</v>
      </c>
    </row>
    <row r="32" spans="2:10" ht="13.5">
      <c r="G32" s="166"/>
    </row>
    <row r="33" spans="2:11" ht="13.5">
      <c r="G33" s="168" t="s">
        <v>195</v>
      </c>
      <c r="K33" s="274" t="s">
        <v>269</v>
      </c>
    </row>
    <row r="34" spans="2:11" ht="13.5">
      <c r="G34" s="166"/>
    </row>
    <row r="35" spans="2:11" ht="13.5">
      <c r="G35" s="168" t="s">
        <v>1341</v>
      </c>
    </row>
    <row r="36" spans="2:11" ht="13.5">
      <c r="G36" s="166" t="s">
        <v>487</v>
      </c>
    </row>
    <row r="37" spans="2:11" ht="13.5">
      <c r="G37" s="166"/>
    </row>
    <row r="38" spans="2:11" ht="13.5">
      <c r="G38" s="168" t="s">
        <v>195</v>
      </c>
      <c r="K38" s="274" t="s">
        <v>269</v>
      </c>
    </row>
    <row r="39" spans="2:11" ht="13.5">
      <c r="K39" s="274"/>
    </row>
    <row r="40" spans="2:11" ht="13.5">
      <c r="G40" s="168" t="s">
        <v>1341</v>
      </c>
      <c r="K40" s="274"/>
    </row>
    <row r="41" spans="2:11" ht="13.5">
      <c r="G41" s="166" t="s">
        <v>487</v>
      </c>
    </row>
    <row r="42" spans="2:11" ht="13.5">
      <c r="G42" s="166"/>
    </row>
    <row r="43" spans="2:11" ht="13.5">
      <c r="G43" s="168" t="s">
        <v>195</v>
      </c>
      <c r="K43" s="274" t="s">
        <v>269</v>
      </c>
    </row>
    <row r="44" spans="2:11" ht="18" customHeight="1">
      <c r="G44" s="166"/>
    </row>
    <row r="45" spans="2:11" ht="18" customHeight="1">
      <c r="G45" s="168" t="s">
        <v>1341</v>
      </c>
      <c r="K45" s="274"/>
    </row>
    <row r="46" spans="2:11" ht="18" customHeight="1">
      <c r="G46" s="166" t="s">
        <v>487</v>
      </c>
    </row>
    <row r="47" spans="2:11" ht="18" customHeight="1">
      <c r="B47" s="169"/>
      <c r="C47" s="199"/>
      <c r="D47" s="199"/>
      <c r="E47" s="199"/>
      <c r="F47" s="199"/>
      <c r="G47" s="166"/>
    </row>
    <row r="48" spans="2:11" ht="18" customHeight="1">
      <c r="C48" s="199"/>
      <c r="D48" s="199"/>
      <c r="E48" s="199"/>
      <c r="F48" s="199"/>
      <c r="G48" s="168" t="s">
        <v>195</v>
      </c>
      <c r="K48" s="274" t="s">
        <v>269</v>
      </c>
    </row>
    <row r="49" spans="3:11" ht="18" customHeight="1">
      <c r="C49" s="1705"/>
      <c r="D49" s="1705"/>
      <c r="E49" s="1705"/>
      <c r="F49" s="1705"/>
      <c r="G49" s="1705"/>
      <c r="H49" s="1705"/>
      <c r="I49" s="1705"/>
      <c r="J49" s="1705"/>
      <c r="K49" s="164"/>
    </row>
    <row r="50" spans="3:11" ht="18" customHeight="1">
      <c r="C50" s="1706"/>
      <c r="D50" s="1706"/>
      <c r="E50" s="1706"/>
      <c r="F50" s="1706"/>
      <c r="G50" s="1706"/>
      <c r="H50" s="1706"/>
      <c r="I50" s="1706"/>
      <c r="J50" s="1706"/>
      <c r="K50" s="163"/>
    </row>
    <row r="51" spans="3:11" ht="18" customHeight="1">
      <c r="C51" s="1706"/>
      <c r="D51" s="1706"/>
      <c r="E51" s="1706"/>
      <c r="F51" s="1706"/>
      <c r="G51" s="1706"/>
      <c r="H51" s="1706"/>
      <c r="I51" s="1706"/>
      <c r="J51" s="1706"/>
      <c r="K51" s="163"/>
    </row>
  </sheetData>
  <mergeCells count="5">
    <mergeCell ref="C49:J49"/>
    <mergeCell ref="C50:J51"/>
    <mergeCell ref="B2:J2"/>
    <mergeCell ref="B8:J9"/>
    <mergeCell ref="B13:J13"/>
  </mergeCells>
  <phoneticPr fontId="28"/>
  <dataValidations count="1">
    <dataValidation type="list" allowBlank="1" showInputMessage="1" showErrorMessage="1" sqref="L5">
      <formula1>"関連工事有り,関連工事なし"</formula1>
    </dataValidation>
  </dataValidations>
  <pageMargins left="1.1811023622047245" right="0.59055118110236227" top="1.1811023622047245" bottom="0.98425196850393704" header="0.51181102362204722" footer="0.51181102362204722"/>
  <pageSetup paperSize="9" scale="98" orientation="portrait" horizontalDpi="4294967292" r:id="rId1"/>
  <headerFooter alignWithMargins="0"/>
  <rowBreaks count="1" manualBreakCount="1">
    <brk id="48" min="1" max="10"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50"/>
  </sheetPr>
  <dimension ref="A1:G54"/>
  <sheetViews>
    <sheetView workbookViewId="0">
      <selection activeCell="B11" sqref="B11"/>
    </sheetView>
  </sheetViews>
  <sheetFormatPr defaultColWidth="9" defaultRowHeight="13.5"/>
  <cols>
    <col min="1" max="1" width="13.625" style="45" customWidth="1"/>
    <col min="2" max="2" width="14" style="45" customWidth="1"/>
    <col min="3" max="3" width="19.625" style="45" customWidth="1"/>
    <col min="4" max="4" width="10.625" style="45" customWidth="1"/>
    <col min="5" max="5" width="11.625" style="45" customWidth="1"/>
    <col min="6" max="6" width="13.625" style="45" customWidth="1"/>
    <col min="7" max="7" width="3.5" style="45" bestFit="1" customWidth="1"/>
    <col min="8" max="16384" width="9" style="45"/>
  </cols>
  <sheetData>
    <row r="1" spans="1:7">
      <c r="A1" s="45" t="s">
        <v>389</v>
      </c>
    </row>
    <row r="4" spans="1:7">
      <c r="F4" s="46" t="s">
        <v>390</v>
      </c>
    </row>
    <row r="6" spans="1:7">
      <c r="A6" s="2" t="str">
        <f>入力シート!K54</f>
        <v>独立行政法人国立高等専門学校機構</v>
      </c>
    </row>
    <row r="7" spans="1:7">
      <c r="A7" s="5" t="str">
        <f>" " &amp;入力シート!K55</f>
        <v xml:space="preserve"> ○○工業高等専門学校</v>
      </c>
      <c r="B7" s="9"/>
      <c r="C7" s="9"/>
      <c r="D7" s="9"/>
      <c r="E7" s="9"/>
      <c r="F7" s="9"/>
    </row>
    <row r="8" spans="1:7">
      <c r="A8" s="2" t="s">
        <v>199</v>
      </c>
      <c r="B8" s="9" t="str">
        <f>入力シート!C16</f>
        <v>○○　○○</v>
      </c>
      <c r="C8" s="9"/>
      <c r="D8" s="9"/>
      <c r="E8" s="9"/>
      <c r="F8" s="9"/>
    </row>
    <row r="9" spans="1:7">
      <c r="B9" s="9"/>
      <c r="C9" s="9"/>
      <c r="D9" s="9"/>
      <c r="E9" s="9"/>
      <c r="F9" s="9"/>
    </row>
    <row r="10" spans="1:7">
      <c r="C10" s="289" t="s">
        <v>1340</v>
      </c>
    </row>
    <row r="11" spans="1:7">
      <c r="D11" s="45" t="str">
        <f>入力シート!C21</f>
        <v>○○県○○市○○</v>
      </c>
    </row>
    <row r="12" spans="1:7">
      <c r="D12" s="45" t="str">
        <f>" "&amp;入力シート!C22</f>
        <v xml:space="preserve"> 株式会社 ○○組</v>
      </c>
    </row>
    <row r="13" spans="1:7">
      <c r="D13" s="45" t="str">
        <f>"  "&amp;入力シート!C23 &amp;"　印"</f>
        <v xml:space="preserve">  代表取締役　　○○　○○　印</v>
      </c>
      <c r="G13" s="285"/>
    </row>
    <row r="15" spans="1:7" ht="17.25">
      <c r="A15" s="1708" t="s">
        <v>391</v>
      </c>
      <c r="B15" s="1708"/>
      <c r="C15" s="1708"/>
      <c r="D15" s="1708"/>
      <c r="E15" s="1708"/>
      <c r="F15" s="1708"/>
      <c r="G15" s="1708"/>
    </row>
    <row r="16" spans="1:7" ht="17.25">
      <c r="C16" s="71"/>
      <c r="D16" s="71"/>
    </row>
    <row r="18" spans="1:7">
      <c r="A18" s="48" t="s">
        <v>299</v>
      </c>
      <c r="B18" s="45" t="str">
        <f>入力シート!C5</f>
        <v>○○工業高専校舎改修工事</v>
      </c>
    </row>
    <row r="20" spans="1:7">
      <c r="A20" s="45" t="s">
        <v>388</v>
      </c>
    </row>
    <row r="23" spans="1:7">
      <c r="C23" s="46" t="s">
        <v>343</v>
      </c>
    </row>
    <row r="24" spans="1:7">
      <c r="C24" s="46"/>
    </row>
    <row r="25" spans="1:7" ht="14.25" thickBot="1"/>
    <row r="26" spans="1:7" ht="18" customHeight="1">
      <c r="A26" s="113" t="s">
        <v>392</v>
      </c>
      <c r="B26" s="114" t="s">
        <v>296</v>
      </c>
      <c r="C26" s="114" t="s">
        <v>393</v>
      </c>
      <c r="D26" s="114" t="s">
        <v>394</v>
      </c>
      <c r="E26" s="287" t="s">
        <v>395</v>
      </c>
      <c r="F26" s="288" t="s">
        <v>396</v>
      </c>
      <c r="G26" s="48"/>
    </row>
    <row r="27" spans="1:7">
      <c r="A27" s="80"/>
      <c r="B27" s="81"/>
      <c r="C27" s="81"/>
      <c r="D27" s="81"/>
      <c r="E27" s="81"/>
      <c r="F27" s="82"/>
    </row>
    <row r="28" spans="1:7">
      <c r="A28" s="72"/>
      <c r="B28" s="73"/>
      <c r="C28" s="73"/>
      <c r="D28" s="73"/>
      <c r="E28" s="73"/>
      <c r="F28" s="74"/>
    </row>
    <row r="29" spans="1:7">
      <c r="A29" s="72"/>
      <c r="B29" s="73"/>
      <c r="C29" s="73"/>
      <c r="D29" s="73"/>
      <c r="E29" s="73"/>
      <c r="F29" s="74"/>
    </row>
    <row r="30" spans="1:7">
      <c r="A30" s="72"/>
      <c r="B30" s="73"/>
      <c r="C30" s="73"/>
      <c r="D30" s="73"/>
      <c r="E30" s="73"/>
      <c r="F30" s="74"/>
    </row>
    <row r="31" spans="1:7">
      <c r="A31" s="72"/>
      <c r="B31" s="73"/>
      <c r="C31" s="73"/>
      <c r="D31" s="73"/>
      <c r="E31" s="73"/>
      <c r="F31" s="74"/>
    </row>
    <row r="32" spans="1:7">
      <c r="A32" s="72"/>
      <c r="B32" s="73"/>
      <c r="C32" s="73"/>
      <c r="D32" s="73"/>
      <c r="E32" s="73"/>
      <c r="F32" s="74"/>
    </row>
    <row r="33" spans="1:6">
      <c r="A33" s="72"/>
      <c r="B33" s="73"/>
      <c r="C33" s="73"/>
      <c r="D33" s="73"/>
      <c r="E33" s="73"/>
      <c r="F33" s="74"/>
    </row>
    <row r="34" spans="1:6">
      <c r="A34" s="72"/>
      <c r="B34" s="73"/>
      <c r="C34" s="73"/>
      <c r="D34" s="73"/>
      <c r="E34" s="73"/>
      <c r="F34" s="74"/>
    </row>
    <row r="35" spans="1:6">
      <c r="A35" s="72"/>
      <c r="B35" s="73"/>
      <c r="C35" s="73"/>
      <c r="D35" s="73"/>
      <c r="E35" s="73"/>
      <c r="F35" s="74"/>
    </row>
    <row r="36" spans="1:6">
      <c r="A36" s="72"/>
      <c r="B36" s="73"/>
      <c r="C36" s="73"/>
      <c r="D36" s="73"/>
      <c r="E36" s="73"/>
      <c r="F36" s="74"/>
    </row>
    <row r="37" spans="1:6">
      <c r="A37" s="72"/>
      <c r="B37" s="73"/>
      <c r="C37" s="73"/>
      <c r="D37" s="73"/>
      <c r="E37" s="73"/>
      <c r="F37" s="74"/>
    </row>
    <row r="38" spans="1:6">
      <c r="A38" s="72"/>
      <c r="B38" s="73"/>
      <c r="C38" s="73"/>
      <c r="D38" s="73"/>
      <c r="E38" s="73"/>
      <c r="F38" s="74"/>
    </row>
    <row r="39" spans="1:6">
      <c r="A39" s="72"/>
      <c r="B39" s="73"/>
      <c r="C39" s="73"/>
      <c r="D39" s="73"/>
      <c r="E39" s="73"/>
      <c r="F39" s="74"/>
    </row>
    <row r="40" spans="1:6">
      <c r="A40" s="72"/>
      <c r="B40" s="73"/>
      <c r="C40" s="73"/>
      <c r="D40" s="73"/>
      <c r="E40" s="73"/>
      <c r="F40" s="74"/>
    </row>
    <row r="41" spans="1:6">
      <c r="A41" s="72"/>
      <c r="B41" s="73"/>
      <c r="C41" s="73"/>
      <c r="D41" s="73"/>
      <c r="E41" s="73"/>
      <c r="F41" s="74"/>
    </row>
    <row r="42" spans="1:6">
      <c r="A42" s="72"/>
      <c r="B42" s="73"/>
      <c r="C42" s="73"/>
      <c r="D42" s="73"/>
      <c r="E42" s="73"/>
      <c r="F42" s="74"/>
    </row>
    <row r="43" spans="1:6">
      <c r="A43" s="72"/>
      <c r="B43" s="73"/>
      <c r="C43" s="73"/>
      <c r="D43" s="73"/>
      <c r="E43" s="73"/>
      <c r="F43" s="74"/>
    </row>
    <row r="44" spans="1:6">
      <c r="A44" s="72"/>
      <c r="B44" s="73"/>
      <c r="C44" s="73"/>
      <c r="D44" s="73"/>
      <c r="E44" s="73"/>
      <c r="F44" s="74"/>
    </row>
    <row r="45" spans="1:6">
      <c r="A45" s="72"/>
      <c r="B45" s="73"/>
      <c r="C45" s="73"/>
      <c r="D45" s="73"/>
      <c r="E45" s="73"/>
      <c r="F45" s="74"/>
    </row>
    <row r="46" spans="1:6">
      <c r="A46" s="72"/>
      <c r="B46" s="73"/>
      <c r="C46" s="73"/>
      <c r="D46" s="73"/>
      <c r="E46" s="73"/>
      <c r="F46" s="74"/>
    </row>
    <row r="47" spans="1:6">
      <c r="A47" s="72"/>
      <c r="B47" s="73"/>
      <c r="C47" s="73"/>
      <c r="D47" s="73"/>
      <c r="E47" s="73"/>
      <c r="F47" s="74"/>
    </row>
    <row r="48" spans="1:6">
      <c r="A48" s="72"/>
      <c r="B48" s="73"/>
      <c r="C48" s="73"/>
      <c r="D48" s="73"/>
      <c r="E48" s="73"/>
      <c r="F48" s="74"/>
    </row>
    <row r="49" spans="1:6">
      <c r="A49" s="72"/>
      <c r="B49" s="73"/>
      <c r="C49" s="73"/>
      <c r="D49" s="73"/>
      <c r="E49" s="73"/>
      <c r="F49" s="74"/>
    </row>
    <row r="50" spans="1:6">
      <c r="A50" s="72"/>
      <c r="B50" s="73"/>
      <c r="C50" s="73"/>
      <c r="D50" s="73"/>
      <c r="E50" s="73"/>
      <c r="F50" s="74"/>
    </row>
    <row r="51" spans="1:6">
      <c r="A51" s="72"/>
      <c r="B51" s="73"/>
      <c r="C51" s="73"/>
      <c r="D51" s="73"/>
      <c r="E51" s="73"/>
      <c r="F51" s="74"/>
    </row>
    <row r="52" spans="1:6">
      <c r="A52" s="72"/>
      <c r="B52" s="73"/>
      <c r="C52" s="73"/>
      <c r="D52" s="73"/>
      <c r="E52" s="73"/>
      <c r="F52" s="74"/>
    </row>
    <row r="53" spans="1:6">
      <c r="A53" s="72"/>
      <c r="B53" s="73"/>
      <c r="C53" s="73"/>
      <c r="D53" s="73"/>
      <c r="E53" s="73"/>
      <c r="F53" s="74"/>
    </row>
    <row r="54" spans="1:6" ht="14.25" thickBot="1">
      <c r="A54" s="75"/>
      <c r="B54" s="76"/>
      <c r="C54" s="76"/>
      <c r="D54" s="76"/>
      <c r="E54" s="76"/>
      <c r="F54" s="77"/>
    </row>
  </sheetData>
  <mergeCells count="1">
    <mergeCell ref="A15:G15"/>
  </mergeCells>
  <phoneticPr fontId="2"/>
  <pageMargins left="0.78700000000000003" right="0.78700000000000003" top="0.69" bottom="0.98399999999999999" header="0.51200000000000001" footer="0.51200000000000001"/>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50"/>
  </sheetPr>
  <dimension ref="A1:G56"/>
  <sheetViews>
    <sheetView workbookViewId="0">
      <selection activeCell="E44" sqref="E44"/>
    </sheetView>
  </sheetViews>
  <sheetFormatPr defaultColWidth="9" defaultRowHeight="13.5"/>
  <cols>
    <col min="1" max="1" width="13.625" style="45" customWidth="1"/>
    <col min="2" max="2" width="16" style="45" customWidth="1"/>
    <col min="3" max="4" width="9.625" style="45" customWidth="1"/>
    <col min="5" max="5" width="11.125" style="45" customWidth="1"/>
    <col min="6" max="6" width="13.75" style="45" customWidth="1"/>
    <col min="7" max="7" width="11.625" style="45" customWidth="1"/>
    <col min="8" max="16384" width="9" style="45"/>
  </cols>
  <sheetData>
    <row r="1" spans="1:7">
      <c r="A1" s="45" t="s">
        <v>385</v>
      </c>
    </row>
    <row r="4" spans="1:7">
      <c r="G4" s="46" t="s">
        <v>315</v>
      </c>
    </row>
    <row r="6" spans="1:7">
      <c r="A6" s="9" t="s">
        <v>452</v>
      </c>
    </row>
    <row r="7" spans="1:7">
      <c r="A7" s="282" t="str">
        <f>入力シート!C41 &amp;"  殿"</f>
        <v>○○　○○  殿</v>
      </c>
    </row>
    <row r="11" spans="1:7">
      <c r="D11" s="912" t="s">
        <v>1342</v>
      </c>
    </row>
    <row r="12" spans="1:7">
      <c r="E12" s="45" t="str">
        <f>入力シート!C22</f>
        <v>株式会社 ○○組</v>
      </c>
    </row>
    <row r="13" spans="1:7">
      <c r="E13" s="281" t="str">
        <f>"現場代理人  " &amp;入力シート!C27 &amp;"　印"</f>
        <v>現場代理人  ○○ ○○　印</v>
      </c>
      <c r="F13" s="281"/>
      <c r="G13" s="285"/>
    </row>
    <row r="14" spans="1:7" ht="27" customHeight="1"/>
    <row r="15" spans="1:7" ht="17.25">
      <c r="A15" s="1708" t="s">
        <v>386</v>
      </c>
      <c r="B15" s="1708"/>
      <c r="C15" s="1708"/>
      <c r="D15" s="1708"/>
      <c r="E15" s="1708"/>
      <c r="F15" s="1708"/>
      <c r="G15" s="1708"/>
    </row>
    <row r="16" spans="1:7" ht="17.25">
      <c r="B16" s="71"/>
      <c r="C16" s="71"/>
      <c r="D16" s="71"/>
      <c r="E16" s="71"/>
      <c r="F16" s="71"/>
    </row>
    <row r="18" spans="1:7">
      <c r="A18" s="45" t="s">
        <v>375</v>
      </c>
      <c r="B18" s="45" t="str">
        <f>入力シート!C5</f>
        <v>○○工業高専校舎改修工事</v>
      </c>
    </row>
    <row r="19" spans="1:7">
      <c r="A19" s="45" t="s">
        <v>376</v>
      </c>
    </row>
    <row r="20" spans="1:7">
      <c r="A20" s="45" t="s">
        <v>387</v>
      </c>
    </row>
    <row r="22" spans="1:7" ht="14.25" thickBot="1">
      <c r="C22" s="46" t="s">
        <v>343</v>
      </c>
    </row>
    <row r="23" spans="1:7">
      <c r="A23" s="1712" t="s">
        <v>378</v>
      </c>
      <c r="B23" s="1711" t="s">
        <v>379</v>
      </c>
      <c r="C23" s="1711" t="s">
        <v>377</v>
      </c>
      <c r="D23" s="1711"/>
      <c r="E23" s="1711"/>
      <c r="F23" s="1711"/>
      <c r="G23" s="1709" t="s">
        <v>383</v>
      </c>
    </row>
    <row r="24" spans="1:7">
      <c r="A24" s="1713"/>
      <c r="B24" s="1714"/>
      <c r="C24" s="124" t="s">
        <v>362</v>
      </c>
      <c r="D24" s="124" t="s">
        <v>380</v>
      </c>
      <c r="E24" s="124" t="s">
        <v>381</v>
      </c>
      <c r="F24" s="124" t="s">
        <v>382</v>
      </c>
      <c r="G24" s="1710"/>
    </row>
    <row r="25" spans="1:7">
      <c r="A25" s="72"/>
      <c r="B25" s="73"/>
      <c r="C25" s="73"/>
      <c r="D25" s="73"/>
      <c r="E25" s="73"/>
      <c r="F25" s="73"/>
      <c r="G25" s="74"/>
    </row>
    <row r="26" spans="1:7">
      <c r="A26" s="72"/>
      <c r="B26" s="73"/>
      <c r="C26" s="73"/>
      <c r="D26" s="73"/>
      <c r="E26" s="73"/>
      <c r="F26" s="73"/>
      <c r="G26" s="74"/>
    </row>
    <row r="27" spans="1:7">
      <c r="A27" s="72"/>
      <c r="B27" s="73"/>
      <c r="C27" s="73"/>
      <c r="D27" s="73"/>
      <c r="E27" s="73"/>
      <c r="F27" s="73"/>
      <c r="G27" s="74"/>
    </row>
    <row r="28" spans="1:7">
      <c r="A28" s="72"/>
      <c r="B28" s="73"/>
      <c r="C28" s="73"/>
      <c r="D28" s="73"/>
      <c r="E28" s="73"/>
      <c r="F28" s="73"/>
      <c r="G28" s="74"/>
    </row>
    <row r="29" spans="1:7">
      <c r="A29" s="72"/>
      <c r="B29" s="73"/>
      <c r="C29" s="73"/>
      <c r="D29" s="73"/>
      <c r="E29" s="73"/>
      <c r="F29" s="73"/>
      <c r="G29" s="74"/>
    </row>
    <row r="30" spans="1:7">
      <c r="A30" s="72"/>
      <c r="B30" s="73"/>
      <c r="C30" s="73"/>
      <c r="D30" s="73"/>
      <c r="E30" s="73"/>
      <c r="F30" s="73"/>
      <c r="G30" s="74"/>
    </row>
    <row r="31" spans="1:7">
      <c r="A31" s="72"/>
      <c r="B31" s="73"/>
      <c r="C31" s="73"/>
      <c r="D31" s="73"/>
      <c r="E31" s="73"/>
      <c r="F31" s="73"/>
      <c r="G31" s="74"/>
    </row>
    <row r="32" spans="1:7">
      <c r="A32" s="72"/>
      <c r="B32" s="73"/>
      <c r="C32" s="73"/>
      <c r="D32" s="73"/>
      <c r="E32" s="73"/>
      <c r="F32" s="73"/>
      <c r="G32" s="74"/>
    </row>
    <row r="33" spans="1:7">
      <c r="A33" s="72"/>
      <c r="B33" s="73"/>
      <c r="C33" s="73"/>
      <c r="D33" s="73"/>
      <c r="E33" s="73"/>
      <c r="F33" s="73"/>
      <c r="G33" s="74"/>
    </row>
    <row r="34" spans="1:7">
      <c r="A34" s="72"/>
      <c r="B34" s="73"/>
      <c r="C34" s="73"/>
      <c r="D34" s="73"/>
      <c r="E34" s="73"/>
      <c r="F34" s="73"/>
      <c r="G34" s="74"/>
    </row>
    <row r="35" spans="1:7">
      <c r="A35" s="72"/>
      <c r="B35" s="73"/>
      <c r="C35" s="73"/>
      <c r="D35" s="73"/>
      <c r="E35" s="73"/>
      <c r="F35" s="73"/>
      <c r="G35" s="74"/>
    </row>
    <row r="36" spans="1:7">
      <c r="A36" s="72"/>
      <c r="B36" s="73"/>
      <c r="C36" s="73"/>
      <c r="D36" s="73"/>
      <c r="E36" s="73"/>
      <c r="F36" s="73"/>
      <c r="G36" s="74"/>
    </row>
    <row r="37" spans="1:7">
      <c r="A37" s="72"/>
      <c r="B37" s="73"/>
      <c r="C37" s="73"/>
      <c r="D37" s="73"/>
      <c r="E37" s="73"/>
      <c r="F37" s="73"/>
      <c r="G37" s="74"/>
    </row>
    <row r="38" spans="1:7">
      <c r="A38" s="72"/>
      <c r="B38" s="73"/>
      <c r="C38" s="73"/>
      <c r="D38" s="73"/>
      <c r="E38" s="73"/>
      <c r="F38" s="73"/>
      <c r="G38" s="74"/>
    </row>
    <row r="39" spans="1:7">
      <c r="A39" s="72"/>
      <c r="B39" s="73"/>
      <c r="C39" s="73"/>
      <c r="D39" s="73"/>
      <c r="E39" s="73"/>
      <c r="F39" s="73"/>
      <c r="G39" s="74"/>
    </row>
    <row r="40" spans="1:7">
      <c r="A40" s="72"/>
      <c r="B40" s="73"/>
      <c r="C40" s="73"/>
      <c r="D40" s="73"/>
      <c r="E40" s="73"/>
      <c r="F40" s="73"/>
      <c r="G40" s="74"/>
    </row>
    <row r="41" spans="1:7">
      <c r="A41" s="72"/>
      <c r="B41" s="73"/>
      <c r="C41" s="73"/>
      <c r="D41" s="73"/>
      <c r="E41" s="73"/>
      <c r="F41" s="73"/>
      <c r="G41" s="74"/>
    </row>
    <row r="42" spans="1:7">
      <c r="A42" s="72"/>
      <c r="B42" s="73"/>
      <c r="C42" s="73"/>
      <c r="D42" s="73"/>
      <c r="E42" s="73"/>
      <c r="F42" s="73"/>
      <c r="G42" s="74"/>
    </row>
    <row r="43" spans="1:7">
      <c r="A43" s="72"/>
      <c r="B43" s="73"/>
      <c r="C43" s="73"/>
      <c r="D43" s="73"/>
      <c r="E43" s="73"/>
      <c r="F43" s="73"/>
      <c r="G43" s="74"/>
    </row>
    <row r="44" spans="1:7">
      <c r="A44" s="72"/>
      <c r="B44" s="73"/>
      <c r="C44" s="73"/>
      <c r="D44" s="73"/>
      <c r="E44" s="73"/>
      <c r="F44" s="73"/>
      <c r="G44" s="74"/>
    </row>
    <row r="45" spans="1:7">
      <c r="A45" s="72"/>
      <c r="B45" s="73"/>
      <c r="C45" s="73"/>
      <c r="D45" s="73"/>
      <c r="E45" s="73"/>
      <c r="F45" s="73"/>
      <c r="G45" s="74"/>
    </row>
    <row r="46" spans="1:7">
      <c r="A46" s="72"/>
      <c r="B46" s="73"/>
      <c r="C46" s="73"/>
      <c r="D46" s="73"/>
      <c r="E46" s="73"/>
      <c r="F46" s="73"/>
      <c r="G46" s="74"/>
    </row>
    <row r="47" spans="1:7">
      <c r="A47" s="72"/>
      <c r="B47" s="73"/>
      <c r="C47" s="73"/>
      <c r="D47" s="73"/>
      <c r="E47" s="73"/>
      <c r="F47" s="73"/>
      <c r="G47" s="74"/>
    </row>
    <row r="48" spans="1:7">
      <c r="A48" s="72"/>
      <c r="B48" s="73"/>
      <c r="C48" s="73"/>
      <c r="D48" s="73"/>
      <c r="E48" s="73"/>
      <c r="F48" s="73"/>
      <c r="G48" s="74"/>
    </row>
    <row r="49" spans="1:7">
      <c r="A49" s="72"/>
      <c r="B49" s="73"/>
      <c r="C49" s="73"/>
      <c r="D49" s="73"/>
      <c r="E49" s="73"/>
      <c r="F49" s="73"/>
      <c r="G49" s="74"/>
    </row>
    <row r="50" spans="1:7">
      <c r="A50" s="72"/>
      <c r="B50" s="73"/>
      <c r="C50" s="73"/>
      <c r="D50" s="73"/>
      <c r="E50" s="73"/>
      <c r="F50" s="73"/>
      <c r="G50" s="74"/>
    </row>
    <row r="51" spans="1:7">
      <c r="A51" s="72"/>
      <c r="B51" s="73"/>
      <c r="C51" s="73"/>
      <c r="D51" s="73"/>
      <c r="E51" s="73"/>
      <c r="F51" s="73"/>
      <c r="G51" s="74"/>
    </row>
    <row r="52" spans="1:7">
      <c r="A52" s="72"/>
      <c r="B52" s="73"/>
      <c r="C52" s="73"/>
      <c r="D52" s="73"/>
      <c r="E52" s="73"/>
      <c r="F52" s="73"/>
      <c r="G52" s="74"/>
    </row>
    <row r="53" spans="1:7" ht="14.25" thickBot="1">
      <c r="A53" s="75"/>
      <c r="B53" s="76"/>
      <c r="C53" s="76"/>
      <c r="D53" s="76"/>
      <c r="E53" s="76"/>
      <c r="F53" s="76"/>
      <c r="G53" s="77"/>
    </row>
    <row r="54" spans="1:7">
      <c r="A54" s="78"/>
      <c r="B54" s="78"/>
      <c r="C54" s="78"/>
      <c r="D54" s="78"/>
      <c r="E54" s="78"/>
      <c r="F54" s="78"/>
      <c r="G54" s="78"/>
    </row>
    <row r="56" spans="1:7">
      <c r="A56" s="45" t="s">
        <v>384</v>
      </c>
    </row>
  </sheetData>
  <mergeCells count="5">
    <mergeCell ref="A15:G15"/>
    <mergeCell ref="G23:G24"/>
    <mergeCell ref="C23:F23"/>
    <mergeCell ref="A23:A24"/>
    <mergeCell ref="B23:B24"/>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50"/>
  </sheetPr>
  <dimension ref="A1:M44"/>
  <sheetViews>
    <sheetView workbookViewId="0">
      <selection activeCell="C9" sqref="C9"/>
    </sheetView>
  </sheetViews>
  <sheetFormatPr defaultColWidth="9" defaultRowHeight="13.5"/>
  <cols>
    <col min="1" max="1" width="5.75" style="2" customWidth="1"/>
    <col min="2" max="2" width="4.875" style="2" customWidth="1"/>
    <col min="3" max="3" width="2.75" style="2" customWidth="1"/>
    <col min="4" max="4" width="6.75" style="2" customWidth="1"/>
    <col min="5" max="5" width="12.875" style="2" customWidth="1"/>
    <col min="6" max="6" width="11.75" style="2" customWidth="1"/>
    <col min="7" max="7" width="7.625" style="2" customWidth="1"/>
    <col min="8" max="9" width="6.75" style="2" customWidth="1"/>
    <col min="10" max="10" width="8.75" style="2" customWidth="1"/>
    <col min="11" max="11" width="3.75" style="2" customWidth="1"/>
    <col min="12" max="12" width="2.625" style="2" customWidth="1"/>
    <col min="13" max="13" width="6.75" style="2" customWidth="1"/>
    <col min="14" max="16384" width="9" style="2"/>
  </cols>
  <sheetData>
    <row r="1" spans="1:13">
      <c r="A1" s="2" t="s">
        <v>293</v>
      </c>
    </row>
    <row r="3" spans="1:13" ht="18.75">
      <c r="A3" s="1670" t="s">
        <v>60</v>
      </c>
      <c r="B3" s="1670"/>
      <c r="C3" s="1670"/>
      <c r="D3" s="1670"/>
      <c r="E3" s="1670"/>
      <c r="F3" s="1670"/>
      <c r="G3" s="1670"/>
      <c r="H3" s="1670"/>
      <c r="I3" s="1670"/>
      <c r="J3" s="1670"/>
      <c r="K3" s="1670"/>
      <c r="L3" s="1670"/>
      <c r="M3" s="1670"/>
    </row>
    <row r="5" spans="1:13">
      <c r="B5" s="2" t="s">
        <v>266</v>
      </c>
    </row>
    <row r="6" spans="1:13">
      <c r="H6" s="2" t="s">
        <v>286</v>
      </c>
    </row>
    <row r="9" spans="1:13">
      <c r="B9" s="2" t="s">
        <v>447</v>
      </c>
    </row>
    <row r="10" spans="1:13">
      <c r="A10" s="4"/>
      <c r="C10" s="279" t="str">
        <f>入力シート!C41 &amp;"  殿"</f>
        <v>○○　○○  殿</v>
      </c>
    </row>
    <row r="14" spans="1:13">
      <c r="G14" s="2" t="s">
        <v>1338</v>
      </c>
    </row>
    <row r="15" spans="1:13">
      <c r="G15" s="911" t="str">
        <f>入力シート!C22</f>
        <v>株式会社 ○○組</v>
      </c>
    </row>
    <row r="16" spans="1:13">
      <c r="G16" s="281" t="str">
        <f>" 現場代理人　　　"&amp;入力シート!C27  &amp;"　印"</f>
        <v xml:space="preserve"> 現場代理人　　　○○ ○○　印</v>
      </c>
    </row>
    <row r="17" spans="1:13" ht="18.75">
      <c r="B17" s="3"/>
      <c r="C17" s="3"/>
      <c r="D17" s="6"/>
      <c r="E17" s="6"/>
      <c r="F17" s="6"/>
      <c r="G17" s="6"/>
      <c r="H17" s="6"/>
      <c r="I17" s="6"/>
      <c r="J17" s="6"/>
      <c r="K17" s="6"/>
      <c r="L17" s="6"/>
      <c r="M17" s="6"/>
    </row>
    <row r="19" spans="1:13" ht="21.95" customHeight="1"/>
    <row r="20" spans="1:13" ht="45" customHeight="1">
      <c r="B20" s="1679" t="str">
        <f>契約年月日 &amp; "付けをもって請負契約を締結した"&amp;入力シート!C5&amp;"の電気保安技術者を下記のとおり定めたので通知します。"</f>
        <v>平成２０年１２月２６日付けをもって請負契約を締結した○○工業高専校舎改修工事の電気保安技術者を下記のとおり定めたので通知します。</v>
      </c>
      <c r="C20" s="1679"/>
      <c r="D20" s="1679"/>
      <c r="E20" s="1679"/>
      <c r="F20" s="1679"/>
      <c r="G20" s="1679"/>
      <c r="H20" s="1679"/>
      <c r="I20" s="1679"/>
      <c r="J20" s="1679"/>
    </row>
    <row r="26" spans="1:13">
      <c r="A26" s="1671" t="s">
        <v>58</v>
      </c>
      <c r="B26" s="1671"/>
      <c r="C26" s="1671"/>
      <c r="D26" s="1671"/>
      <c r="E26" s="1671"/>
      <c r="F26" s="1671"/>
      <c r="G26" s="1671"/>
      <c r="H26" s="1671"/>
      <c r="I26" s="1671"/>
      <c r="J26" s="1671"/>
      <c r="K26" s="1671"/>
      <c r="L26" s="1671"/>
      <c r="M26" s="1671"/>
    </row>
    <row r="29" spans="1:13">
      <c r="A29" s="2" t="s">
        <v>287</v>
      </c>
    </row>
    <row r="33" spans="1:13" ht="13.5" customHeight="1">
      <c r="A33" s="1715" t="s">
        <v>59</v>
      </c>
      <c r="B33" s="1715"/>
      <c r="C33" s="1715"/>
      <c r="D33" s="1715"/>
      <c r="E33" s="1715"/>
      <c r="F33" s="1715"/>
      <c r="G33" s="1715"/>
      <c r="H33" s="1715"/>
      <c r="I33" s="1715"/>
      <c r="J33" s="1715"/>
      <c r="K33" s="1715"/>
      <c r="L33" s="1715"/>
      <c r="M33" s="1715"/>
    </row>
    <row r="36" spans="1:13">
      <c r="A36" s="2" t="s">
        <v>288</v>
      </c>
    </row>
    <row r="38" spans="1:13">
      <c r="A38" s="2" t="s">
        <v>289</v>
      </c>
    </row>
    <row r="40" spans="1:13">
      <c r="A40" s="2" t="s">
        <v>290</v>
      </c>
    </row>
    <row r="42" spans="1:13">
      <c r="A42" s="2" t="s">
        <v>291</v>
      </c>
    </row>
    <row r="43" spans="1:13">
      <c r="A43" s="364"/>
      <c r="B43" s="364"/>
      <c r="C43" s="364"/>
      <c r="D43" s="364"/>
      <c r="E43" s="364"/>
    </row>
    <row r="44" spans="1:13">
      <c r="A44" s="2" t="s">
        <v>292</v>
      </c>
    </row>
  </sheetData>
  <mergeCells count="4">
    <mergeCell ref="A3:M3"/>
    <mergeCell ref="B20:J20"/>
    <mergeCell ref="A33:M33"/>
    <mergeCell ref="A26:M26"/>
  </mergeCells>
  <phoneticPr fontId="2"/>
  <printOptions gridLinesSet="0"/>
  <pageMargins left="0.9" right="0.36" top="0.98425196850393704" bottom="0.98425196850393704" header="0.51181102362204722" footer="0.51181102362204722"/>
  <pageSetup paperSize="9" orientation="portrait" horizontalDpi="4294967292"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2">
    <tabColor indexed="47"/>
  </sheetPr>
  <dimension ref="B2:S72"/>
  <sheetViews>
    <sheetView view="pageBreakPreview" zoomScaleNormal="100" zoomScaleSheetLayoutView="100" workbookViewId="0"/>
  </sheetViews>
  <sheetFormatPr defaultColWidth="8.25" defaultRowHeight="18" customHeight="1"/>
  <cols>
    <col min="1" max="1" width="8.25" style="174" customWidth="1"/>
    <col min="2" max="2" width="2.5" style="174" customWidth="1"/>
    <col min="3" max="3" width="16.125" style="174" customWidth="1"/>
    <col min="4" max="4" width="8.25" style="174" customWidth="1"/>
    <col min="5" max="5" width="3.75" style="174" customWidth="1"/>
    <col min="6" max="6" width="8.25" style="174" customWidth="1"/>
    <col min="7" max="7" width="9.25" style="174" customWidth="1"/>
    <col min="8" max="8" width="8.25" style="174" customWidth="1"/>
    <col min="9" max="9" width="12.625" style="174" customWidth="1"/>
    <col min="10" max="10" width="6.5" style="174" customWidth="1"/>
    <col min="11" max="11" width="3.75" style="174" customWidth="1"/>
    <col min="12" max="12" width="8.25" style="174"/>
    <col min="13" max="13" width="13.875" style="174" bestFit="1" customWidth="1"/>
    <col min="14" max="16384" width="8.25" style="174"/>
  </cols>
  <sheetData>
    <row r="2" spans="2:19" ht="18" customHeight="1">
      <c r="B2" s="178"/>
    </row>
    <row r="3" spans="2:19" ht="18" customHeight="1">
      <c r="B3" s="178"/>
    </row>
    <row r="4" spans="2:19" ht="18" customHeight="1">
      <c r="B4" s="178"/>
    </row>
    <row r="6" spans="2:19" ht="18" customHeight="1">
      <c r="B6" s="173"/>
      <c r="C6" s="173"/>
      <c r="D6" s="173"/>
      <c r="E6" s="173"/>
      <c r="F6" s="173"/>
      <c r="G6" s="173"/>
      <c r="H6" s="173"/>
      <c r="I6" s="173"/>
      <c r="J6" s="173"/>
    </row>
    <row r="7" spans="2:19" ht="18" customHeight="1">
      <c r="B7" s="173"/>
      <c r="C7" s="173"/>
      <c r="D7" s="173"/>
      <c r="E7" s="173"/>
      <c r="F7" s="173"/>
      <c r="K7" s="189" t="s">
        <v>431</v>
      </c>
    </row>
    <row r="8" spans="2:19" ht="18" customHeight="1">
      <c r="B8" s="173"/>
      <c r="C8" s="173"/>
      <c r="D8" s="173"/>
      <c r="E8" s="173"/>
      <c r="F8" s="173"/>
      <c r="G8" s="173"/>
      <c r="H8" s="173"/>
      <c r="I8" s="173"/>
      <c r="J8" s="173"/>
    </row>
    <row r="9" spans="2:19" ht="18" customHeight="1">
      <c r="B9" s="255" t="str">
        <f>入力シート!$K$54</f>
        <v>独立行政法人国立高等専門学校機構</v>
      </c>
    </row>
    <row r="10" spans="2:19" ht="18" customHeight="1">
      <c r="B10" s="255" t="str">
        <f>入力シート!$K$55</f>
        <v>○○工業高等専門学校</v>
      </c>
      <c r="K10" s="190"/>
      <c r="L10" s="190"/>
      <c r="M10" s="191"/>
      <c r="N10" s="192"/>
      <c r="O10" s="190"/>
      <c r="P10" s="190"/>
      <c r="Q10" s="190"/>
      <c r="R10" s="190"/>
      <c r="S10" s="190"/>
    </row>
    <row r="11" spans="2:19" ht="18" customHeight="1">
      <c r="B11" s="255" t="s">
        <v>1808</v>
      </c>
      <c r="D11" s="179" t="str">
        <f>入力シート!C16</f>
        <v>○○　○○</v>
      </c>
      <c r="K11" s="190"/>
      <c r="L11" s="190"/>
      <c r="M11" s="191"/>
      <c r="N11" s="192"/>
      <c r="O11" s="190"/>
      <c r="P11" s="190"/>
      <c r="Q11" s="190"/>
      <c r="R11" s="190"/>
      <c r="S11" s="190"/>
    </row>
    <row r="12" spans="2:19" ht="18" customHeight="1">
      <c r="K12" s="190"/>
      <c r="L12" s="190"/>
      <c r="M12" s="191"/>
      <c r="N12" s="192"/>
      <c r="O12" s="190"/>
      <c r="P12" s="190"/>
      <c r="Q12" s="190"/>
      <c r="R12" s="190"/>
      <c r="S12" s="190"/>
    </row>
    <row r="13" spans="2:19" s="168" customFormat="1" ht="18" customHeight="1">
      <c r="G13" s="166" t="s">
        <v>1338</v>
      </c>
    </row>
    <row r="14" spans="2:19" s="168" customFormat="1" ht="13.5">
      <c r="G14" s="166" t="s">
        <v>487</v>
      </c>
    </row>
    <row r="15" spans="2:19" s="168" customFormat="1" ht="13.5">
      <c r="G15" s="166"/>
    </row>
    <row r="16" spans="2:19" s="168" customFormat="1" ht="13.5">
      <c r="G16" s="168" t="s">
        <v>195</v>
      </c>
      <c r="K16" s="274" t="s">
        <v>269</v>
      </c>
    </row>
    <row r="17" spans="7:19" s="168" customFormat="1" ht="13.5">
      <c r="G17" s="166"/>
    </row>
    <row r="18" spans="7:19" s="168" customFormat="1" ht="13.5">
      <c r="G18" s="166" t="s">
        <v>1338</v>
      </c>
    </row>
    <row r="19" spans="7:19" s="168" customFormat="1" ht="13.5">
      <c r="G19" s="166" t="s">
        <v>487</v>
      </c>
    </row>
    <row r="20" spans="7:19" s="168" customFormat="1" ht="13.5">
      <c r="G20" s="166"/>
    </row>
    <row r="21" spans="7:19" s="168" customFormat="1" ht="13.5">
      <c r="G21" s="168" t="s">
        <v>195</v>
      </c>
      <c r="K21" s="274" t="s">
        <v>269</v>
      </c>
    </row>
    <row r="22" spans="7:19" s="168" customFormat="1" ht="13.5">
      <c r="G22" s="166"/>
    </row>
    <row r="23" spans="7:19" s="168" customFormat="1" ht="13.5">
      <c r="G23" s="166" t="s">
        <v>1338</v>
      </c>
    </row>
    <row r="24" spans="7:19" s="168" customFormat="1" ht="13.5">
      <c r="G24" s="166" t="s">
        <v>487</v>
      </c>
    </row>
    <row r="25" spans="7:19" s="168" customFormat="1" ht="13.5">
      <c r="G25" s="166"/>
    </row>
    <row r="26" spans="7:19" ht="13.5">
      <c r="G26" s="168" t="s">
        <v>195</v>
      </c>
      <c r="H26" s="168"/>
      <c r="I26" s="168"/>
      <c r="J26" s="168"/>
      <c r="K26" s="274" t="s">
        <v>269</v>
      </c>
      <c r="L26" s="190"/>
      <c r="M26" s="190"/>
      <c r="N26" s="190"/>
      <c r="O26" s="190"/>
      <c r="P26" s="190"/>
      <c r="Q26" s="190"/>
      <c r="R26" s="190"/>
      <c r="S26" s="190"/>
    </row>
    <row r="27" spans="7:19" ht="13.5">
      <c r="G27" s="168"/>
      <c r="H27" s="168"/>
      <c r="I27" s="168"/>
      <c r="J27" s="168"/>
      <c r="K27" s="274"/>
      <c r="L27" s="190"/>
      <c r="M27" s="190"/>
      <c r="N27" s="190"/>
      <c r="O27" s="190"/>
      <c r="P27" s="190"/>
      <c r="Q27" s="190"/>
      <c r="R27" s="190"/>
      <c r="S27" s="190"/>
    </row>
    <row r="28" spans="7:19" ht="13.5">
      <c r="G28" s="166" t="s">
        <v>1338</v>
      </c>
      <c r="H28" s="168"/>
      <c r="I28" s="168"/>
      <c r="J28" s="168"/>
      <c r="K28" s="168"/>
      <c r="L28" s="190"/>
      <c r="M28" s="190"/>
      <c r="N28" s="190"/>
      <c r="O28" s="190"/>
      <c r="P28" s="190"/>
      <c r="Q28" s="190"/>
      <c r="R28" s="190"/>
      <c r="S28" s="190"/>
    </row>
    <row r="29" spans="7:19" ht="13.5">
      <c r="G29" s="166" t="s">
        <v>487</v>
      </c>
      <c r="H29" s="168"/>
      <c r="I29" s="168"/>
      <c r="J29" s="168"/>
      <c r="K29" s="168"/>
      <c r="L29" s="190"/>
      <c r="M29" s="190"/>
      <c r="N29" s="190"/>
      <c r="O29" s="190"/>
      <c r="P29" s="190"/>
      <c r="Q29" s="190"/>
      <c r="R29" s="190"/>
      <c r="S29" s="190"/>
    </row>
    <row r="30" spans="7:19" ht="13.5">
      <c r="G30" s="166"/>
      <c r="H30" s="168"/>
      <c r="I30" s="168"/>
      <c r="J30" s="168"/>
      <c r="K30" s="168"/>
      <c r="L30" s="190"/>
      <c r="M30" s="190"/>
      <c r="N30" s="190"/>
      <c r="O30" s="190"/>
      <c r="P30" s="190"/>
      <c r="Q30" s="190"/>
      <c r="R30" s="190"/>
      <c r="S30" s="190"/>
    </row>
    <row r="31" spans="7:19" ht="13.5">
      <c r="G31" s="168" t="s">
        <v>195</v>
      </c>
      <c r="H31" s="168"/>
      <c r="I31" s="168"/>
      <c r="J31" s="168"/>
      <c r="K31" s="274" t="s">
        <v>269</v>
      </c>
      <c r="L31" s="190"/>
      <c r="M31" s="190"/>
      <c r="N31" s="190"/>
      <c r="O31" s="190"/>
      <c r="P31" s="190"/>
      <c r="Q31" s="190"/>
      <c r="R31" s="190"/>
      <c r="S31" s="190"/>
    </row>
    <row r="32" spans="7:19" ht="29.25" customHeight="1">
      <c r="G32" s="168"/>
      <c r="H32" s="168"/>
      <c r="I32" s="168"/>
      <c r="J32" s="168"/>
      <c r="K32" s="274"/>
      <c r="L32" s="190"/>
      <c r="M32" s="190"/>
      <c r="N32" s="190"/>
      <c r="O32" s="190"/>
      <c r="P32" s="190"/>
      <c r="Q32" s="190"/>
      <c r="R32" s="190"/>
      <c r="S32" s="190"/>
    </row>
    <row r="33" spans="2:19" ht="18" customHeight="1">
      <c r="B33" s="1717" t="s">
        <v>496</v>
      </c>
      <c r="C33" s="1717"/>
      <c r="D33" s="1717"/>
      <c r="E33" s="1717"/>
      <c r="F33" s="1717"/>
      <c r="G33" s="1717"/>
      <c r="H33" s="1717"/>
      <c r="I33" s="1717"/>
      <c r="J33" s="1717"/>
      <c r="K33" s="1717"/>
      <c r="L33" s="190"/>
      <c r="M33" s="190"/>
      <c r="N33" s="190"/>
      <c r="O33" s="190"/>
      <c r="P33" s="190"/>
      <c r="Q33" s="190"/>
      <c r="R33" s="190"/>
      <c r="S33" s="190"/>
    </row>
    <row r="34" spans="2:19" ht="30.75" customHeight="1">
      <c r="B34" s="173"/>
      <c r="C34" s="173"/>
      <c r="D34" s="173"/>
      <c r="E34" s="173"/>
      <c r="F34" s="173"/>
      <c r="G34" s="173"/>
      <c r="H34" s="173"/>
      <c r="I34" s="173"/>
      <c r="J34" s="173"/>
      <c r="K34" s="173"/>
      <c r="L34" s="190"/>
      <c r="M34" s="182" t="s">
        <v>1422</v>
      </c>
      <c r="N34" s="190"/>
      <c r="O34" s="190"/>
      <c r="P34" s="190"/>
      <c r="Q34" s="190"/>
      <c r="R34" s="190"/>
      <c r="S34" s="190"/>
    </row>
    <row r="35" spans="2:19" ht="18" customHeight="1" thickBot="1">
      <c r="B35" s="194" t="str">
        <f>"　平成 "&amp;DBCS(YEAR(入力シート!C6)-1988)&amp;"年"&amp;IF(MONTH(入力シート!C6)&gt;9,"","  ")&amp;DBCS(MONTH(入力シート!C6))&amp;"月"&amp;IF(DAY(入力シート!C6)&gt;9,""," ")&amp;DBCS(DAY(入力シート!C6))&amp;"日付けをもって請負契約を締結した"</f>
        <v>　平成 ２０年１２月２６日付けをもって請負契約を締結した</v>
      </c>
      <c r="C35" s="194"/>
      <c r="D35" s="194"/>
      <c r="E35" s="195"/>
      <c r="F35" s="195"/>
      <c r="K35" s="190"/>
      <c r="L35" s="190"/>
      <c r="M35" s="182" t="s">
        <v>1421</v>
      </c>
      <c r="N35" s="190"/>
      <c r="O35" s="190"/>
      <c r="P35" s="190"/>
      <c r="Q35" s="190"/>
      <c r="R35" s="190"/>
      <c r="S35" s="190"/>
    </row>
    <row r="36" spans="2:19" ht="18" customHeight="1" thickBot="1">
      <c r="B36" s="275" t="str">
        <f>入力シート!C5&amp;IF(M36="関連工事有り"," 及び 関連工事","")</f>
        <v>○○工業高専校舎改修工事 及び 関連工事</v>
      </c>
      <c r="K36" s="190"/>
      <c r="L36" s="190"/>
      <c r="M36" s="1220" t="s">
        <v>1423</v>
      </c>
      <c r="N36" s="190"/>
      <c r="O36" s="190"/>
      <c r="P36" s="190"/>
      <c r="Q36" s="190"/>
      <c r="R36" s="190"/>
      <c r="S36" s="190"/>
    </row>
    <row r="37" spans="2:19" ht="18" customHeight="1">
      <c r="B37" s="178" t="s">
        <v>63</v>
      </c>
      <c r="K37" s="190"/>
      <c r="L37" s="190"/>
      <c r="N37" s="190"/>
      <c r="O37" s="190"/>
      <c r="P37" s="190"/>
      <c r="Q37" s="190"/>
      <c r="R37" s="190"/>
      <c r="S37" s="190"/>
    </row>
    <row r="38" spans="2:19" ht="18" customHeight="1">
      <c r="B38" s="178"/>
      <c r="K38" s="190"/>
      <c r="L38" s="190"/>
      <c r="M38" s="190"/>
      <c r="N38" s="190"/>
      <c r="O38" s="190"/>
      <c r="P38" s="190"/>
      <c r="Q38" s="190"/>
      <c r="R38" s="190"/>
      <c r="S38" s="190"/>
    </row>
    <row r="39" spans="2:19" ht="18" customHeight="1">
      <c r="K39" s="190"/>
      <c r="L39" s="190"/>
      <c r="M39" s="190"/>
      <c r="N39" s="190"/>
      <c r="O39" s="190"/>
      <c r="P39" s="190"/>
      <c r="Q39" s="190"/>
      <c r="R39" s="190"/>
      <c r="S39" s="190"/>
    </row>
    <row r="40" spans="2:19" ht="18" customHeight="1">
      <c r="B40" s="1695" t="s">
        <v>497</v>
      </c>
      <c r="C40" s="1695"/>
      <c r="D40" s="1695"/>
      <c r="E40" s="1695"/>
      <c r="F40" s="1695"/>
      <c r="G40" s="1695"/>
      <c r="H40" s="1695"/>
      <c r="I40" s="1695"/>
      <c r="J40" s="1695"/>
      <c r="K40" s="1695"/>
      <c r="L40" s="190"/>
      <c r="M40" s="190"/>
      <c r="N40" s="190"/>
      <c r="O40" s="190"/>
      <c r="P40" s="190"/>
      <c r="Q40" s="190"/>
      <c r="R40" s="190"/>
      <c r="S40" s="190"/>
    </row>
    <row r="41" spans="2:19" ht="11.25" customHeight="1">
      <c r="G41" s="196"/>
      <c r="H41" s="196"/>
      <c r="I41" s="196"/>
      <c r="J41" s="196"/>
      <c r="K41" s="190"/>
      <c r="L41" s="190"/>
      <c r="M41" s="190"/>
      <c r="N41" s="190"/>
      <c r="O41" s="190"/>
      <c r="P41" s="190"/>
      <c r="Q41" s="190"/>
      <c r="R41" s="190"/>
      <c r="S41" s="190"/>
    </row>
    <row r="42" spans="2:19" ht="18" customHeight="1">
      <c r="C42" s="193" t="s">
        <v>493</v>
      </c>
      <c r="G42" s="190"/>
      <c r="H42" s="190"/>
      <c r="I42" s="190"/>
      <c r="J42" s="190"/>
      <c r="K42" s="190"/>
      <c r="L42" s="190"/>
      <c r="M42" s="190"/>
      <c r="N42" s="190"/>
      <c r="O42" s="190"/>
      <c r="P42" s="190"/>
      <c r="Q42" s="190"/>
      <c r="R42" s="190"/>
      <c r="S42" s="190"/>
    </row>
    <row r="43" spans="2:19" ht="11.25" customHeight="1">
      <c r="C43" s="193"/>
      <c r="G43" s="190"/>
      <c r="H43" s="190"/>
      <c r="I43" s="190"/>
      <c r="J43" s="190"/>
      <c r="K43" s="190"/>
      <c r="L43" s="190"/>
      <c r="M43" s="190"/>
      <c r="N43" s="190"/>
      <c r="O43" s="190"/>
      <c r="P43" s="190"/>
      <c r="Q43" s="190"/>
      <c r="R43" s="190"/>
      <c r="S43" s="190"/>
    </row>
    <row r="44" spans="2:19" ht="18" customHeight="1">
      <c r="C44" s="193" t="s">
        <v>64</v>
      </c>
      <c r="G44" s="190"/>
      <c r="H44" s="190"/>
      <c r="I44" s="190"/>
      <c r="J44" s="190"/>
      <c r="K44" s="190"/>
      <c r="L44" s="190"/>
      <c r="M44" s="190"/>
      <c r="N44" s="190"/>
      <c r="O44" s="190"/>
      <c r="P44" s="190"/>
      <c r="Q44" s="190"/>
      <c r="R44" s="190"/>
      <c r="S44" s="190"/>
    </row>
    <row r="45" spans="2:19" ht="11.25" customHeight="1">
      <c r="C45" s="193"/>
      <c r="G45" s="190"/>
      <c r="H45" s="190"/>
      <c r="I45" s="190"/>
      <c r="J45" s="190"/>
      <c r="K45" s="190"/>
      <c r="L45" s="190"/>
      <c r="M45" s="190"/>
      <c r="N45" s="190"/>
      <c r="O45" s="190"/>
      <c r="P45" s="190"/>
      <c r="Q45" s="190"/>
      <c r="R45" s="190"/>
      <c r="S45" s="190"/>
    </row>
    <row r="46" spans="2:19" ht="18" customHeight="1">
      <c r="C46" s="193" t="s">
        <v>65</v>
      </c>
      <c r="G46" s="190"/>
      <c r="H46" s="190"/>
      <c r="I46" s="190"/>
      <c r="J46" s="190"/>
      <c r="K46" s="190"/>
      <c r="L46" s="190"/>
      <c r="M46" s="190"/>
      <c r="N46" s="190"/>
      <c r="O46" s="190"/>
      <c r="P46" s="190"/>
      <c r="Q46" s="190"/>
      <c r="R46" s="190"/>
      <c r="S46" s="190"/>
    </row>
    <row r="47" spans="2:19" ht="18" customHeight="1">
      <c r="C47" s="197"/>
      <c r="G47" s="190"/>
      <c r="H47" s="190"/>
      <c r="I47" s="190"/>
      <c r="J47" s="190"/>
      <c r="K47" s="190"/>
      <c r="L47" s="190"/>
      <c r="M47" s="190"/>
      <c r="N47" s="190"/>
      <c r="O47" s="190"/>
      <c r="P47" s="190"/>
      <c r="Q47" s="190"/>
      <c r="R47" s="190"/>
      <c r="S47" s="190"/>
    </row>
    <row r="48" spans="2:19" ht="18" customHeight="1">
      <c r="B48" s="178"/>
      <c r="K48" s="190"/>
      <c r="L48" s="190"/>
      <c r="M48" s="190"/>
      <c r="N48" s="190"/>
      <c r="O48" s="190"/>
      <c r="P48" s="190"/>
      <c r="Q48" s="190"/>
      <c r="R48" s="190"/>
      <c r="S48" s="190"/>
    </row>
    <row r="49" spans="2:19" ht="18" customHeight="1">
      <c r="B49" s="174" t="s">
        <v>494</v>
      </c>
      <c r="K49" s="190"/>
      <c r="L49" s="190"/>
      <c r="M49" s="190"/>
      <c r="N49" s="190"/>
      <c r="O49" s="190"/>
      <c r="P49" s="190"/>
      <c r="Q49" s="190"/>
      <c r="R49" s="190"/>
      <c r="S49" s="190"/>
    </row>
    <row r="50" spans="2:19" ht="18" customHeight="1">
      <c r="K50" s="190"/>
      <c r="L50" s="190"/>
      <c r="M50" s="190"/>
      <c r="N50" s="190"/>
      <c r="O50" s="190"/>
      <c r="P50" s="190"/>
      <c r="Q50" s="190"/>
      <c r="R50" s="190"/>
      <c r="S50" s="190"/>
    </row>
    <row r="52" spans="2:19" ht="18" customHeight="1">
      <c r="C52" s="220" t="s">
        <v>495</v>
      </c>
    </row>
    <row r="53" spans="2:19" ht="18" customHeight="1">
      <c r="C53" s="198"/>
      <c r="D53" s="199"/>
      <c r="E53" s="199"/>
      <c r="F53" s="199"/>
      <c r="G53" s="199"/>
      <c r="H53" s="199"/>
      <c r="I53" s="199"/>
      <c r="J53" s="199"/>
    </row>
    <row r="54" spans="2:19" ht="18" customHeight="1">
      <c r="C54" s="220" t="s">
        <v>61</v>
      </c>
      <c r="D54" s="199"/>
      <c r="E54" s="199"/>
      <c r="F54" s="199"/>
      <c r="G54" s="199"/>
      <c r="H54" s="199"/>
      <c r="I54" s="199"/>
      <c r="J54" s="199"/>
    </row>
    <row r="55" spans="2:19" ht="18" customHeight="1">
      <c r="C55" s="198"/>
    </row>
    <row r="56" spans="2:19" ht="18" customHeight="1">
      <c r="C56" s="220" t="s">
        <v>62</v>
      </c>
    </row>
    <row r="57" spans="2:19" ht="18" customHeight="1">
      <c r="C57" s="198" t="s">
        <v>353</v>
      </c>
    </row>
    <row r="60" spans="2:19" ht="18" customHeight="1">
      <c r="B60" s="1716" t="s">
        <v>500</v>
      </c>
      <c r="C60" s="1716"/>
      <c r="D60" s="1716"/>
      <c r="E60" s="1716"/>
      <c r="F60" s="1716"/>
      <c r="G60" s="1716"/>
      <c r="H60" s="1716"/>
      <c r="I60" s="1716"/>
      <c r="J60" s="1716"/>
      <c r="K60" s="1716"/>
    </row>
    <row r="66" spans="2:11" ht="18" customHeight="1">
      <c r="B66" s="1716" t="s">
        <v>501</v>
      </c>
      <c r="C66" s="1716"/>
      <c r="D66" s="1716"/>
      <c r="E66" s="1716"/>
      <c r="F66" s="1716"/>
      <c r="G66" s="1716"/>
      <c r="H66" s="1716"/>
      <c r="I66" s="1716"/>
      <c r="J66" s="1716"/>
      <c r="K66" s="1716"/>
    </row>
    <row r="70" spans="2:11" ht="18" customHeight="1">
      <c r="B70" s="1716" t="s">
        <v>498</v>
      </c>
      <c r="C70" s="1716"/>
      <c r="D70" s="1716"/>
      <c r="E70" s="1716"/>
      <c r="F70" s="1716"/>
      <c r="G70" s="1716"/>
      <c r="H70" s="1716"/>
      <c r="I70" s="1716"/>
      <c r="J70" s="1716"/>
      <c r="K70" s="1716"/>
    </row>
    <row r="72" spans="2:11" ht="18" customHeight="1">
      <c r="B72" s="1716" t="s">
        <v>499</v>
      </c>
      <c r="C72" s="1716"/>
      <c r="D72" s="1716"/>
      <c r="E72" s="1716"/>
      <c r="F72" s="1716"/>
      <c r="G72" s="1716"/>
      <c r="H72" s="1716"/>
      <c r="I72" s="1716"/>
      <c r="J72" s="1716"/>
      <c r="K72" s="1716"/>
    </row>
  </sheetData>
  <mergeCells count="6">
    <mergeCell ref="B66:K66"/>
    <mergeCell ref="B70:K70"/>
    <mergeCell ref="B72:K72"/>
    <mergeCell ref="B33:K33"/>
    <mergeCell ref="B60:K60"/>
    <mergeCell ref="B40:K40"/>
  </mergeCells>
  <phoneticPr fontId="38"/>
  <dataValidations count="1">
    <dataValidation type="list" allowBlank="1" showInputMessage="1" showErrorMessage="1" sqref="M36">
      <formula1>"関連工事有り,関連工事なし"</formula1>
    </dataValidation>
  </dataValidations>
  <pageMargins left="0.98425196850393704" right="0.59055118110236227" top="0.98425196850393704" bottom="0.98425196850393704" header="0.51181102362204722" footer="0.51181102362204722"/>
  <pageSetup paperSize="9" orientation="portrait" blackAndWhite="1" horizontalDpi="4294967292" r:id="rId1"/>
  <headerFooter alignWithMargins="0"/>
  <rowBreaks count="1" manualBreakCount="1">
    <brk id="48" min="1" max="9" man="1"/>
  </rowBreaks>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50"/>
  </sheetPr>
  <dimension ref="A1:L49"/>
  <sheetViews>
    <sheetView topLeftCell="B1" workbookViewId="0">
      <selection activeCell="Z42" sqref="Z42"/>
    </sheetView>
  </sheetViews>
  <sheetFormatPr defaultColWidth="9" defaultRowHeight="13.5"/>
  <cols>
    <col min="1" max="1" width="3.125" style="9" customWidth="1"/>
    <col min="2" max="5" width="10.375" style="9" customWidth="1"/>
    <col min="6" max="6" width="6.75" style="9" customWidth="1"/>
    <col min="7" max="7" width="5.875" style="9" customWidth="1"/>
    <col min="8" max="8" width="10.375" style="9" customWidth="1"/>
    <col min="9" max="9" width="5" style="9" customWidth="1"/>
    <col min="10" max="10" width="7.5" style="9" customWidth="1"/>
    <col min="11" max="11" width="5.875" style="9" customWidth="1"/>
    <col min="12" max="12" width="3.625" style="9" customWidth="1"/>
    <col min="13" max="16384" width="9" style="9"/>
  </cols>
  <sheetData>
    <row r="1" spans="1:12">
      <c r="A1" s="9" t="s">
        <v>308</v>
      </c>
    </row>
    <row r="5" spans="1:12" ht="17.25">
      <c r="A5" s="10" t="s">
        <v>255</v>
      </c>
      <c r="B5" s="10"/>
      <c r="C5" s="10"/>
      <c r="D5" s="10"/>
      <c r="E5" s="10"/>
      <c r="F5" s="10"/>
      <c r="G5" s="10"/>
      <c r="H5" s="10"/>
      <c r="I5" s="10"/>
      <c r="J5" s="10"/>
      <c r="K5" s="10"/>
    </row>
    <row r="9" spans="1:12">
      <c r="H9" s="1721" t="s">
        <v>517</v>
      </c>
      <c r="I9" s="1721"/>
      <c r="J9" s="1721"/>
      <c r="K9" s="1721"/>
      <c r="L9" s="1721"/>
    </row>
    <row r="11" spans="1:12">
      <c r="B11" s="9" t="s">
        <v>448</v>
      </c>
      <c r="H11" s="11"/>
    </row>
    <row r="12" spans="1:12">
      <c r="B12" s="280" t="str">
        <f>入力シート!C41 &amp;"  殿"</f>
        <v>○○　○○  殿</v>
      </c>
      <c r="G12" s="11"/>
    </row>
    <row r="13" spans="1:12">
      <c r="G13" s="11"/>
    </row>
    <row r="14" spans="1:12">
      <c r="G14" s="11"/>
    </row>
    <row r="16" spans="1:12">
      <c r="F16" s="280" t="s">
        <v>1338</v>
      </c>
    </row>
    <row r="17" spans="1:12">
      <c r="G17" s="9" t="str">
        <f>入力シート!C21</f>
        <v>○○県○○市○○</v>
      </c>
      <c r="K17" s="45"/>
    </row>
    <row r="18" spans="1:12">
      <c r="G18" s="9" t="str">
        <f>入力シート!C22</f>
        <v>株式会社 ○○組</v>
      </c>
      <c r="K18" s="45"/>
    </row>
    <row r="19" spans="1:12">
      <c r="G19" s="9" t="str">
        <f>"　"&amp;入力シート!C23</f>
        <v>　代表取締役　　○○　○○</v>
      </c>
      <c r="L19" s="285" t="s">
        <v>269</v>
      </c>
    </row>
    <row r="23" spans="1:12" ht="14.25">
      <c r="A23" s="12" t="s">
        <v>297</v>
      </c>
      <c r="B23" s="12"/>
      <c r="C23" s="12"/>
      <c r="D23" s="12"/>
      <c r="E23" s="12"/>
      <c r="F23" s="12"/>
      <c r="G23" s="12"/>
      <c r="H23" s="12"/>
      <c r="I23" s="12"/>
      <c r="J23" s="12"/>
      <c r="K23" s="12"/>
    </row>
    <row r="24" spans="1:12" ht="14.25">
      <c r="A24" s="13"/>
      <c r="B24" s="13"/>
      <c r="C24" s="13"/>
      <c r="D24" s="13"/>
      <c r="E24" s="13"/>
      <c r="F24" s="13"/>
      <c r="G24" s="13"/>
      <c r="H24" s="13"/>
      <c r="I24" s="13"/>
      <c r="J24" s="13"/>
      <c r="K24" s="13"/>
    </row>
    <row r="26" spans="1:12">
      <c r="B26" s="9" t="s">
        <v>298</v>
      </c>
    </row>
    <row r="29" spans="1:12" ht="27.75" customHeight="1">
      <c r="B29" s="14" t="s">
        <v>299</v>
      </c>
      <c r="C29" s="15" t="str">
        <f>入力シート!C5</f>
        <v>○○工業高専校舎改修工事</v>
      </c>
      <c r="D29" s="16"/>
      <c r="E29" s="16"/>
      <c r="F29" s="16"/>
      <c r="G29" s="17"/>
      <c r="H29" s="14" t="s">
        <v>300</v>
      </c>
      <c r="I29" s="15"/>
      <c r="J29" s="16"/>
      <c r="K29" s="17"/>
    </row>
    <row r="30" spans="1:12" ht="27" customHeight="1">
      <c r="B30" s="14" t="s">
        <v>301</v>
      </c>
      <c r="C30" s="1718" t="str">
        <f>"平成"&amp;DBCS(YEAR(入力シート!C6)-1988)&amp;"年"&amp;IF(MONTH(入力シート!C6)&gt;9,"","  ")&amp;DBCS(MONTH(入力シート!C6))&amp;"月"&amp;IF(DAY(入力シート!C6)&gt;9,""," ")&amp;DBCS(DAY(入力シート!C6))&amp;"日"</f>
        <v>平成２０年１２月２６日</v>
      </c>
      <c r="D30" s="1719"/>
      <c r="E30" s="1719"/>
      <c r="F30" s="1719"/>
      <c r="G30" s="1720"/>
      <c r="H30" s="18" t="s">
        <v>302</v>
      </c>
      <c r="I30" s="1722">
        <f>入力シート!C17</f>
        <v>175665000</v>
      </c>
      <c r="J30" s="1723"/>
      <c r="K30" s="1724"/>
    </row>
    <row r="31" spans="1:12" ht="27" customHeight="1">
      <c r="B31" s="19" t="s">
        <v>303</v>
      </c>
      <c r="C31" s="20"/>
      <c r="D31" s="21" t="s">
        <v>304</v>
      </c>
      <c r="E31" s="295"/>
      <c r="F31" s="295"/>
      <c r="G31" s="16"/>
      <c r="H31" s="16"/>
      <c r="I31" s="16"/>
      <c r="J31" s="16"/>
      <c r="K31" s="17"/>
    </row>
    <row r="32" spans="1:12" ht="18.75" customHeight="1">
      <c r="B32" s="22"/>
      <c r="C32" s="23"/>
      <c r="D32" s="24"/>
      <c r="E32" s="24"/>
      <c r="F32" s="24"/>
      <c r="G32" s="24"/>
      <c r="H32" s="24"/>
      <c r="I32" s="24"/>
      <c r="J32" s="24"/>
      <c r="K32" s="25"/>
    </row>
    <row r="33" spans="2:11" ht="18.75" customHeight="1">
      <c r="B33" s="26"/>
      <c r="C33" s="27" t="s">
        <v>305</v>
      </c>
      <c r="D33" s="28"/>
      <c r="E33" s="28"/>
      <c r="F33" s="28"/>
      <c r="G33" s="28"/>
      <c r="H33" s="28"/>
      <c r="I33" s="28"/>
      <c r="J33" s="29"/>
      <c r="K33" s="25"/>
    </row>
    <row r="34" spans="2:11" ht="18.75" customHeight="1">
      <c r="B34" s="26"/>
      <c r="C34" s="30"/>
      <c r="D34" s="31"/>
      <c r="E34" s="31"/>
      <c r="F34" s="31"/>
      <c r="G34" s="31"/>
      <c r="H34" s="31"/>
      <c r="I34" s="31"/>
      <c r="J34" s="32"/>
      <c r="K34" s="25"/>
    </row>
    <row r="35" spans="2:11" ht="18.75" customHeight="1">
      <c r="B35" s="26"/>
      <c r="C35" s="30"/>
      <c r="D35" s="31"/>
      <c r="E35" s="31"/>
      <c r="F35" s="31"/>
      <c r="G35" s="31"/>
      <c r="H35" s="31"/>
      <c r="I35" s="31"/>
      <c r="J35" s="32"/>
      <c r="K35" s="25"/>
    </row>
    <row r="36" spans="2:11" ht="18.75" customHeight="1">
      <c r="B36" s="26"/>
      <c r="C36" s="30"/>
      <c r="D36" s="31"/>
      <c r="E36" s="31"/>
      <c r="F36" s="31"/>
      <c r="G36" s="31"/>
      <c r="H36" s="31"/>
      <c r="I36" s="31"/>
      <c r="J36" s="32"/>
      <c r="K36" s="25"/>
    </row>
    <row r="37" spans="2:11" ht="18.75" customHeight="1">
      <c r="B37" s="26"/>
      <c r="C37" s="30"/>
      <c r="D37" s="31"/>
      <c r="E37" s="31"/>
      <c r="F37" s="31"/>
      <c r="G37" s="31"/>
      <c r="H37" s="31"/>
      <c r="I37" s="31"/>
      <c r="J37" s="32"/>
      <c r="K37" s="25"/>
    </row>
    <row r="38" spans="2:11" ht="18.75" customHeight="1">
      <c r="B38" s="26"/>
      <c r="C38" s="33"/>
      <c r="D38" s="31"/>
      <c r="E38" s="31"/>
      <c r="F38" s="31"/>
      <c r="G38" s="31"/>
      <c r="H38" s="31"/>
      <c r="I38" s="31"/>
      <c r="J38" s="34"/>
      <c r="K38" s="25"/>
    </row>
    <row r="39" spans="2:11" ht="18.75" customHeight="1">
      <c r="B39" s="26"/>
      <c r="C39" s="33"/>
      <c r="D39" s="31"/>
      <c r="E39" s="31"/>
      <c r="F39" s="31"/>
      <c r="G39" s="31"/>
      <c r="H39" s="31"/>
      <c r="I39" s="31"/>
      <c r="J39" s="34"/>
      <c r="K39" s="25"/>
    </row>
    <row r="40" spans="2:11" ht="18.75" customHeight="1">
      <c r="B40" s="26"/>
      <c r="C40" s="33"/>
      <c r="D40" s="31"/>
      <c r="E40" s="31"/>
      <c r="F40" s="31"/>
      <c r="G40" s="31"/>
      <c r="H40" s="31"/>
      <c r="I40" s="31"/>
      <c r="J40" s="34"/>
      <c r="K40" s="25"/>
    </row>
    <row r="41" spans="2:11" ht="18.75" customHeight="1">
      <c r="B41" s="26"/>
      <c r="C41" s="33"/>
      <c r="D41" s="31"/>
      <c r="E41" s="31"/>
      <c r="F41" s="31"/>
      <c r="G41" s="31"/>
      <c r="H41" s="31"/>
      <c r="I41" s="31"/>
      <c r="J41" s="34"/>
      <c r="K41" s="25"/>
    </row>
    <row r="42" spans="2:11" ht="18.75" customHeight="1">
      <c r="B42" s="26"/>
      <c r="C42" s="33"/>
      <c r="D42" s="31"/>
      <c r="E42" s="31"/>
      <c r="F42" s="31"/>
      <c r="G42" s="31"/>
      <c r="H42" s="31"/>
      <c r="I42" s="31"/>
      <c r="J42" s="34"/>
      <c r="K42" s="25"/>
    </row>
    <row r="43" spans="2:11" ht="18.75" customHeight="1">
      <c r="B43" s="26"/>
      <c r="C43" s="33"/>
      <c r="D43" s="31"/>
      <c r="E43" s="31"/>
      <c r="F43" s="31"/>
      <c r="G43" s="31"/>
      <c r="H43" s="31"/>
      <c r="I43" s="31"/>
      <c r="J43" s="34"/>
      <c r="K43" s="25"/>
    </row>
    <row r="44" spans="2:11" ht="18.75" customHeight="1">
      <c r="B44" s="26"/>
      <c r="C44" s="35"/>
      <c r="D44" s="36"/>
      <c r="E44" s="36"/>
      <c r="F44" s="36"/>
      <c r="G44" s="36"/>
      <c r="H44" s="36"/>
      <c r="I44" s="36"/>
      <c r="J44" s="37"/>
      <c r="K44" s="25"/>
    </row>
    <row r="45" spans="2:11" ht="18.75" customHeight="1">
      <c r="B45" s="38"/>
      <c r="C45" s="39"/>
      <c r="D45" s="39"/>
      <c r="E45" s="39"/>
      <c r="F45" s="39"/>
      <c r="G45" s="39"/>
      <c r="H45" s="39"/>
      <c r="I45" s="39"/>
      <c r="J45" s="39"/>
      <c r="K45" s="40"/>
    </row>
    <row r="47" spans="2:11">
      <c r="B47" s="41" t="s">
        <v>309</v>
      </c>
      <c r="C47" s="42" t="s">
        <v>306</v>
      </c>
    </row>
    <row r="48" spans="2:11">
      <c r="C48" s="43" t="s">
        <v>307</v>
      </c>
    </row>
    <row r="49" spans="2:3">
      <c r="B49" s="44"/>
      <c r="C49" s="42"/>
    </row>
  </sheetData>
  <mergeCells count="3">
    <mergeCell ref="C30:G30"/>
    <mergeCell ref="H9:L9"/>
    <mergeCell ref="I30:K30"/>
  </mergeCells>
  <phoneticPr fontId="2"/>
  <pageMargins left="0.78700000000000003" right="0.31" top="0.98399999999999999" bottom="0.98399999999999999" header="0.51200000000000001" footer="0.51200000000000001"/>
  <pageSetup paperSize="9" orientation="portrait" horizontalDpi="4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50"/>
  </sheetPr>
  <dimension ref="B1:J31"/>
  <sheetViews>
    <sheetView view="pageBreakPreview" zoomScale="60" zoomScaleNormal="100" workbookViewId="0">
      <selection activeCell="I44" sqref="I44:I45"/>
    </sheetView>
  </sheetViews>
  <sheetFormatPr defaultColWidth="9" defaultRowHeight="13.5"/>
  <cols>
    <col min="1" max="1" width="3.5" style="1" customWidth="1"/>
    <col min="2" max="16384" width="9" style="1"/>
  </cols>
  <sheetData>
    <row r="1" spans="2:10">
      <c r="B1" s="1" t="s">
        <v>354</v>
      </c>
    </row>
    <row r="5" spans="2:10">
      <c r="J5" s="70" t="s">
        <v>315</v>
      </c>
    </row>
    <row r="8" spans="2:10">
      <c r="B8" s="158" t="s">
        <v>450</v>
      </c>
    </row>
    <row r="9" spans="2:10">
      <c r="B9" s="283" t="str">
        <f>入力シート!C41 &amp;"  殿"</f>
        <v>○○　○○  殿</v>
      </c>
    </row>
    <row r="13" spans="2:10">
      <c r="F13" s="1159" t="s">
        <v>1343</v>
      </c>
    </row>
    <row r="14" spans="2:10" ht="20.25" customHeight="1">
      <c r="G14" s="291" t="str">
        <f>"現場代理人   "&amp;入力シート!C27</f>
        <v>現場代理人   ○○ ○○</v>
      </c>
      <c r="H14" s="292"/>
      <c r="J14" s="290" t="s">
        <v>269</v>
      </c>
    </row>
    <row r="24" spans="2:10" ht="18.75">
      <c r="B24" s="1725" t="s">
        <v>1751</v>
      </c>
      <c r="C24" s="1725"/>
      <c r="D24" s="1725"/>
      <c r="E24" s="1725"/>
      <c r="F24" s="1725"/>
      <c r="G24" s="1725"/>
      <c r="H24" s="1725"/>
      <c r="I24" s="1725"/>
      <c r="J24" s="1725"/>
    </row>
    <row r="30" spans="2:10">
      <c r="B30" s="1726" t="str">
        <f>"　" &amp; 入力シート!C5&amp;"　の施工体制台帳(写し)及び体系図、施工体制確認一覧表を別添の通り、提出します。"</f>
        <v>　○○工業高専校舎改修工事　の施工体制台帳(写し)及び体系図、施工体制確認一覧表を別添の通り、提出します。</v>
      </c>
      <c r="C30" s="1726"/>
      <c r="D30" s="1726"/>
      <c r="E30" s="1726"/>
      <c r="F30" s="1726"/>
      <c r="G30" s="1726"/>
      <c r="H30" s="1726"/>
      <c r="I30" s="1726"/>
      <c r="J30" s="1726"/>
    </row>
    <row r="31" spans="2:10">
      <c r="B31" s="1726"/>
      <c r="C31" s="1726"/>
      <c r="D31" s="1726"/>
      <c r="E31" s="1726"/>
      <c r="F31" s="1726"/>
      <c r="G31" s="1726"/>
      <c r="H31" s="1726"/>
      <c r="I31" s="1726"/>
      <c r="J31" s="1726"/>
    </row>
  </sheetData>
  <mergeCells count="2">
    <mergeCell ref="B24:J24"/>
    <mergeCell ref="B30:J31"/>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indexed="14"/>
  </sheetPr>
  <dimension ref="A2:N127"/>
  <sheetViews>
    <sheetView workbookViewId="0">
      <selection activeCell="C6" sqref="C6"/>
    </sheetView>
  </sheetViews>
  <sheetFormatPr defaultColWidth="9" defaultRowHeight="13.5"/>
  <cols>
    <col min="1" max="1" width="17" style="200" customWidth="1"/>
    <col min="2" max="2" width="5.25" style="200" customWidth="1"/>
    <col min="3" max="3" width="12.125" style="200" bestFit="1" customWidth="1"/>
    <col min="4" max="7" width="9" style="200"/>
    <col min="8" max="8" width="2.875" style="200" customWidth="1"/>
    <col min="9" max="10" width="9" style="200"/>
    <col min="11" max="11" width="37.75" style="200" customWidth="1"/>
    <col min="12" max="12" width="3.125" style="200" customWidth="1"/>
    <col min="13" max="13" width="23.125" style="200" customWidth="1"/>
    <col min="14" max="16384" width="9" style="200"/>
  </cols>
  <sheetData>
    <row r="2" spans="1:12">
      <c r="C2" s="201" t="s">
        <v>119</v>
      </c>
    </row>
    <row r="3" spans="1:12" ht="24.75" customHeight="1" thickBot="1">
      <c r="C3" s="200" t="s">
        <v>203</v>
      </c>
    </row>
    <row r="4" spans="1:12" ht="14.25" thickBot="1">
      <c r="A4" s="271" t="s">
        <v>201</v>
      </c>
      <c r="C4" s="268">
        <v>1</v>
      </c>
      <c r="E4" s="1153" t="s">
        <v>1288</v>
      </c>
    </row>
    <row r="5" spans="1:12" ht="13.5" customHeight="1">
      <c r="A5" s="377"/>
      <c r="B5" s="378" t="s">
        <v>205</v>
      </c>
      <c r="C5" s="379" t="str">
        <f t="shared" ref="C5:C12" si="0">IF($C$4=1,C30,IF($C$4=2,C54,IF($C$4=3,C80,C106)))</f>
        <v>○○工業高専校舎改修工事</v>
      </c>
      <c r="D5" s="379"/>
      <c r="E5" s="379"/>
      <c r="F5" s="379"/>
      <c r="G5" s="379"/>
      <c r="H5" s="303"/>
      <c r="J5" s="271" t="s">
        <v>202</v>
      </c>
    </row>
    <row r="6" spans="1:12">
      <c r="A6" s="380"/>
      <c r="B6" s="381" t="s">
        <v>206</v>
      </c>
      <c r="C6" s="382">
        <f t="shared" si="0"/>
        <v>39808</v>
      </c>
      <c r="D6" s="383"/>
      <c r="E6" s="383"/>
      <c r="F6" s="383"/>
      <c r="G6" s="383"/>
      <c r="H6" s="303"/>
      <c r="J6" s="271" t="s">
        <v>519</v>
      </c>
    </row>
    <row r="7" spans="1:12">
      <c r="A7" s="380"/>
      <c r="B7" s="381" t="s">
        <v>207</v>
      </c>
      <c r="C7" s="382">
        <f t="shared" si="0"/>
        <v>39626</v>
      </c>
      <c r="D7" s="383"/>
      <c r="E7" s="383"/>
      <c r="F7" s="383"/>
      <c r="G7" s="383"/>
      <c r="H7" s="303"/>
      <c r="J7" s="271" t="s">
        <v>514</v>
      </c>
    </row>
    <row r="8" spans="1:12">
      <c r="A8" s="380"/>
      <c r="B8" s="381" t="s">
        <v>457</v>
      </c>
      <c r="C8" s="382">
        <f t="shared" si="0"/>
        <v>39814</v>
      </c>
      <c r="D8" s="383"/>
      <c r="E8" s="383"/>
      <c r="F8" s="383"/>
      <c r="G8" s="383"/>
      <c r="H8" s="303"/>
      <c r="J8" s="271" t="s">
        <v>515</v>
      </c>
    </row>
    <row r="9" spans="1:12">
      <c r="A9" s="380"/>
      <c r="B9" s="381" t="s">
        <v>208</v>
      </c>
      <c r="C9" s="382">
        <f t="shared" si="0"/>
        <v>39842</v>
      </c>
      <c r="D9" s="383" t="s">
        <v>209</v>
      </c>
      <c r="E9" s="383"/>
      <c r="F9" s="383"/>
      <c r="G9" s="383"/>
      <c r="H9" s="303"/>
      <c r="J9" s="271" t="s">
        <v>520</v>
      </c>
    </row>
    <row r="10" spans="1:12">
      <c r="A10" s="380"/>
      <c r="B10" s="1082" t="s">
        <v>1213</v>
      </c>
      <c r="C10" s="382">
        <f t="shared" si="0"/>
        <v>39843</v>
      </c>
      <c r="D10" s="1081" t="s">
        <v>1212</v>
      </c>
      <c r="E10" s="383"/>
      <c r="F10" s="383"/>
      <c r="G10" s="383"/>
      <c r="H10" s="303"/>
      <c r="J10" s="271" t="s">
        <v>521</v>
      </c>
    </row>
    <row r="11" spans="1:12">
      <c r="A11" s="380"/>
      <c r="B11" s="381" t="s">
        <v>210</v>
      </c>
      <c r="C11" s="382">
        <f t="shared" si="0"/>
        <v>39843</v>
      </c>
      <c r="D11" s="384" t="s">
        <v>211</v>
      </c>
      <c r="E11" s="383"/>
      <c r="F11" s="383"/>
      <c r="G11" s="383"/>
      <c r="H11" s="303"/>
      <c r="J11" s="399"/>
      <c r="K11" s="1153" t="s">
        <v>1540</v>
      </c>
    </row>
    <row r="12" spans="1:12">
      <c r="A12" s="380"/>
      <c r="B12" s="381" t="s">
        <v>212</v>
      </c>
      <c r="C12" s="382">
        <f t="shared" si="0"/>
        <v>39841</v>
      </c>
      <c r="D12" s="1081" t="s">
        <v>1333</v>
      </c>
      <c r="E12" s="383"/>
      <c r="F12" s="383"/>
      <c r="G12" s="383"/>
      <c r="H12" s="303"/>
    </row>
    <row r="13" spans="1:12">
      <c r="A13" s="380"/>
      <c r="B13" s="381" t="s">
        <v>214</v>
      </c>
      <c r="C13" s="382">
        <f>IF($C$4=1,IF(C38="","",C38),IF($C$4=2,IF(C62="","",C62),IF(C88="","",C88)))</f>
        <v>39843</v>
      </c>
      <c r="D13" s="383"/>
      <c r="E13" s="383"/>
      <c r="F13" s="383"/>
      <c r="G13" s="383"/>
      <c r="H13" s="303"/>
      <c r="J13" s="271"/>
    </row>
    <row r="14" spans="1:12" ht="14.25" thickBot="1">
      <c r="A14" s="380"/>
      <c r="B14" s="394" t="s">
        <v>24</v>
      </c>
      <c r="C14" s="382">
        <f>IF($C$4=1,IF(C39="","",C39),IF($C$4=2,IF(C63="","",C63),IF(C89="","",C89)))</f>
        <v>39842</v>
      </c>
      <c r="D14" s="383"/>
      <c r="E14" s="383"/>
      <c r="F14" s="383"/>
      <c r="G14" s="383"/>
      <c r="H14" s="303"/>
      <c r="J14" s="271"/>
    </row>
    <row r="15" spans="1:12">
      <c r="A15" s="380"/>
      <c r="B15" s="381" t="s">
        <v>215</v>
      </c>
      <c r="C15" s="382">
        <f>IF($C$4=1,IF(C40="","",C40),IF($C$4=2,IF(C64="","",C64),IF(C90="","",C90)))</f>
        <v>39847</v>
      </c>
      <c r="D15" s="383"/>
      <c r="E15" s="383"/>
      <c r="F15" s="383"/>
      <c r="G15" s="383"/>
      <c r="H15" s="303"/>
      <c r="I15" s="1060"/>
      <c r="J15" s="1061"/>
      <c r="K15" s="1062"/>
      <c r="L15" s="1063"/>
    </row>
    <row r="16" spans="1:12">
      <c r="A16" s="380"/>
      <c r="B16" s="385" t="s">
        <v>199</v>
      </c>
      <c r="C16" s="386" t="str">
        <f>IF($C$4=1,C41,IF($C$4=2,C65,C91))</f>
        <v>○○　○○</v>
      </c>
      <c r="D16" s="383"/>
      <c r="E16" s="383"/>
      <c r="F16" s="383"/>
      <c r="G16" s="383"/>
      <c r="H16" s="303"/>
      <c r="I16" s="1064"/>
      <c r="J16" s="1065" t="s">
        <v>612</v>
      </c>
      <c r="K16" s="1066" t="str">
        <f>C5</f>
        <v>○○工業高専校舎改修工事</v>
      </c>
      <c r="L16" s="1067"/>
    </row>
    <row r="17" spans="1:13">
      <c r="A17" s="380"/>
      <c r="B17" s="381" t="s">
        <v>216</v>
      </c>
      <c r="C17" s="387">
        <f t="shared" ref="C17:C27" si="1">IF($C$4=1,C42,IF($C$4=2,C66,IF($C$4=3,C92,C117)))</f>
        <v>175665000</v>
      </c>
      <c r="D17" s="383" t="s">
        <v>217</v>
      </c>
      <c r="E17" s="383"/>
      <c r="F17" s="383"/>
      <c r="G17" s="383"/>
      <c r="H17" s="303"/>
      <c r="I17" s="1064"/>
      <c r="J17" s="1066" t="s">
        <v>613</v>
      </c>
      <c r="K17" s="1066" t="str">
        <f>"平成"&amp;DBCS(YEAR(入力シート!C6)-1988)&amp;"年"&amp;IF(MONTH(入力シート!C6)&gt;9,"","  ")&amp;DBCS(MONTH(入力シート!C6))&amp;"月"&amp;IF(DAY(入力シート!C6)&gt;9,"","  ")&amp;DBCS(DAY(入力シート!C6))&amp;"日"</f>
        <v>平成２０年１２月２６日</v>
      </c>
      <c r="L17" s="1067"/>
    </row>
    <row r="18" spans="1:13">
      <c r="A18" s="380"/>
      <c r="B18" s="381" t="s">
        <v>218</v>
      </c>
      <c r="C18" s="387">
        <f t="shared" si="1"/>
        <v>70266000</v>
      </c>
      <c r="D18" s="383"/>
      <c r="E18" s="383"/>
      <c r="F18" s="383"/>
      <c r="G18" s="383"/>
      <c r="H18" s="303"/>
      <c r="I18" s="1064"/>
      <c r="J18" s="1065" t="s">
        <v>614</v>
      </c>
      <c r="K18" s="1066" t="str">
        <f>"平成"&amp;DBCS(YEAR(入力シート!C7)-1988)&amp;"年"&amp;IF(MONTH(入力シート!C7)&gt;9,"","  ")&amp;DBCS(MONTH(入力シート!C7))&amp;"月"&amp;IF(DAY(入力シート!C7)&gt;9,"","  ")&amp;DBCS(DAY(入力シート!C7))&amp;"日"</f>
        <v>平成２０年  ６月２７日</v>
      </c>
      <c r="L18" s="1067"/>
    </row>
    <row r="19" spans="1:13">
      <c r="A19" s="380"/>
      <c r="B19" s="381" t="s">
        <v>219</v>
      </c>
      <c r="C19" s="387">
        <f t="shared" si="1"/>
        <v>35133000</v>
      </c>
      <c r="D19" s="383"/>
      <c r="E19" s="383"/>
      <c r="F19" s="383"/>
      <c r="G19" s="383"/>
      <c r="H19" s="303"/>
      <c r="I19" s="1064"/>
      <c r="J19" s="1065" t="s">
        <v>457</v>
      </c>
      <c r="K19" s="1066" t="str">
        <f>"平成"&amp;DBCS(YEAR(入力シート!C8)-1988)&amp;"年"&amp;IF(MONTH(入力シート!C8)&gt;9,"","  ")&amp;DBCS(MONTH(入力シート!C8))&amp;"月"&amp;IF(DAY(入力シート!C8)&gt;9,"","  ")&amp;DBCS(DAY(入力シート!C8))&amp;"日"</f>
        <v>平成２１年  １月  １日</v>
      </c>
      <c r="L19" s="1067"/>
    </row>
    <row r="20" spans="1:13">
      <c r="A20" s="380"/>
      <c r="B20" s="381" t="s">
        <v>220</v>
      </c>
      <c r="C20" s="387">
        <f t="shared" si="1"/>
        <v>70266000</v>
      </c>
      <c r="D20" s="383" t="s">
        <v>217</v>
      </c>
      <c r="E20" s="383"/>
      <c r="F20" s="383"/>
      <c r="G20" s="383"/>
      <c r="H20" s="303"/>
      <c r="I20" s="1064"/>
      <c r="J20" s="1065" t="s">
        <v>1214</v>
      </c>
      <c r="K20" s="1066" t="str">
        <f>"平成"&amp;DBCS(YEAR(入力シート!C9)-1988)&amp;"年"&amp;IF(MONTH(入力シート!C9)&gt;9,"","  ")&amp;DBCS(MONTH(入力シート!C9))&amp;"月"&amp;IF(DAY(入力シート!C9)&gt;9,"","  ")&amp;DBCS(DAY(入力シート!C9))&amp;"日"</f>
        <v>平成２１年  １月２９日</v>
      </c>
      <c r="L20" s="1067"/>
      <c r="M20" s="200" t="s">
        <v>209</v>
      </c>
    </row>
    <row r="21" spans="1:13">
      <c r="A21" s="380"/>
      <c r="B21" s="381" t="s">
        <v>221</v>
      </c>
      <c r="C21" s="386" t="str">
        <f t="shared" si="1"/>
        <v>○○県○○市○○</v>
      </c>
      <c r="D21" s="388"/>
      <c r="E21" s="389"/>
      <c r="F21" s="383"/>
      <c r="G21" s="383"/>
      <c r="H21" s="303"/>
      <c r="I21" s="1064"/>
      <c r="J21" s="1082" t="s">
        <v>1213</v>
      </c>
      <c r="K21" s="1066" t="str">
        <f>"平成"&amp;DBCS(YEAR(入力シート!C10)-1988)&amp;"年"&amp;IF(MONTH(入力シート!C10)&gt;9,"","  ")&amp;DBCS(MONTH(入力シート!C10))&amp;"月"&amp;IF(DAY(入力シート!C10)&gt;9,"","  ")&amp;DBCS(DAY(入力シート!C10))&amp;"日"</f>
        <v>平成２１年  １月３０日</v>
      </c>
      <c r="L21" s="1067"/>
      <c r="M21" s="200" t="s">
        <v>1212</v>
      </c>
    </row>
    <row r="22" spans="1:13">
      <c r="A22" s="380"/>
      <c r="B22" s="383"/>
      <c r="C22" s="390" t="str">
        <f t="shared" si="1"/>
        <v>株式会社 ○○組</v>
      </c>
      <c r="D22" s="391"/>
      <c r="E22" s="392"/>
      <c r="F22" s="383"/>
      <c r="G22" s="383"/>
      <c r="H22" s="303"/>
      <c r="I22" s="1064"/>
      <c r="J22" s="1068" t="s">
        <v>210</v>
      </c>
      <c r="K22" s="1066" t="str">
        <f>"平成"&amp;DBCS(YEAR(入力シート!C11)-1988)&amp;"年"&amp;IF(MONTH(入力シート!C11)&gt;9,"","  ")&amp;DBCS(MONTH(入力シート!C11))&amp;"月"&amp;IF(DAY(入力シート!C11)&gt;9,"","  ")&amp;DBCS(DAY(入力シート!C11))&amp;"日"</f>
        <v>平成２１年  １月３０日</v>
      </c>
      <c r="L22" s="1067"/>
      <c r="M22" s="200" t="s">
        <v>211</v>
      </c>
    </row>
    <row r="23" spans="1:13">
      <c r="A23" s="380"/>
      <c r="B23" s="383"/>
      <c r="C23" s="393" t="str">
        <f t="shared" si="1"/>
        <v>代表取締役　　○○　○○</v>
      </c>
      <c r="D23" s="391"/>
      <c r="E23" s="392"/>
      <c r="F23" s="383"/>
      <c r="G23" s="383"/>
      <c r="H23" s="303"/>
      <c r="I23" s="1064"/>
      <c r="J23" s="1068" t="s">
        <v>212</v>
      </c>
      <c r="K23" s="1066" t="str">
        <f>"平成"&amp;DBCS(YEAR(入力シート!C12)-1988)&amp;"年"&amp;IF(MONTH(入力シート!C12)&gt;9,"","  ")&amp;DBCS(MONTH(入力シート!C12))&amp;"月"&amp;IF(DAY(入力シート!C12)&gt;9,"","  ")&amp;DBCS(DAY(入力シート!C12))&amp;"日"</f>
        <v>平成２１年  １月２８日</v>
      </c>
      <c r="L23" s="1067"/>
      <c r="M23" s="200" t="s">
        <v>213</v>
      </c>
    </row>
    <row r="24" spans="1:13">
      <c r="A24" s="380"/>
      <c r="B24" s="394" t="s">
        <v>531</v>
      </c>
      <c r="C24" s="395" t="str">
        <f t="shared" si="1"/>
        <v>アイウエオ</v>
      </c>
      <c r="D24" s="383"/>
      <c r="E24" s="383"/>
      <c r="F24" s="383"/>
      <c r="G24" s="383"/>
      <c r="H24" s="303"/>
      <c r="I24" s="1064"/>
      <c r="J24" s="1068" t="s">
        <v>214</v>
      </c>
      <c r="K24" s="1066" t="str">
        <f>"平成"&amp;DBCS(YEAR(入力シート!C13)-1988)&amp;"年"&amp;IF(MONTH(入力シート!C13)&gt;9,"","  ")&amp;DBCS(MONTH(入力シート!C13))&amp;"月"&amp;IF(DAY(入力シート!C13)&gt;9,"","  ")&amp;DBCS(DAY(入力シート!C13))&amp;"日"</f>
        <v>平成２１年  １月３０日</v>
      </c>
      <c r="L24" s="1067"/>
    </row>
    <row r="25" spans="1:13">
      <c r="A25" s="380"/>
      <c r="B25" s="394" t="s">
        <v>533</v>
      </c>
      <c r="C25" s="395" t="str">
        <f t="shared" si="1"/>
        <v>カキクケコ</v>
      </c>
      <c r="D25" s="383"/>
      <c r="E25" s="383"/>
      <c r="F25" s="383"/>
      <c r="G25" s="383"/>
      <c r="H25" s="303"/>
      <c r="I25" s="1064"/>
      <c r="J25" s="1068" t="s">
        <v>24</v>
      </c>
      <c r="K25" s="1066" t="str">
        <f>"平成"&amp;DBCS(YEAR(入力シート!C14)-1988)&amp;"年"&amp;IF(MONTH(入力シート!C14)&gt;9,"","  ")&amp;DBCS(MONTH(入力シート!C14))&amp;"月"&amp;IF(DAY(入力シート!C14)&gt;9,"","  ")&amp;DBCS(DAY(入力シート!C14))&amp;"日"</f>
        <v>平成２１年  １月２９日</v>
      </c>
      <c r="L25" s="1067"/>
    </row>
    <row r="26" spans="1:13">
      <c r="A26" s="380"/>
      <c r="B26" s="394" t="s">
        <v>532</v>
      </c>
      <c r="C26" s="395" t="str">
        <f t="shared" si="1"/>
        <v>サシスセソ</v>
      </c>
      <c r="D26" s="383"/>
      <c r="E26" s="383"/>
      <c r="F26" s="383"/>
      <c r="G26" s="383"/>
      <c r="H26" s="303"/>
      <c r="I26" s="1064"/>
      <c r="J26" s="1068" t="s">
        <v>215</v>
      </c>
      <c r="K26" s="1066" t="str">
        <f>"平成"&amp;DBCS(YEAR(入力シート!C15)-1988)&amp;"年"&amp;IF(MONTH(入力シート!C15)&gt;9,"","  ")&amp;DBCS(MONTH(入力シート!C15))&amp;"月"&amp;IF(DAY(入力シート!C15)&gt;9,"","  ")&amp;DBCS(DAY(入力シート!C15))&amp;"日"</f>
        <v>平成２１年  ２月  ３日</v>
      </c>
      <c r="L26" s="1067"/>
    </row>
    <row r="27" spans="1:13">
      <c r="A27" s="380"/>
      <c r="B27" s="394" t="s">
        <v>355</v>
      </c>
      <c r="C27" s="386" t="str">
        <f t="shared" si="1"/>
        <v>○○ ○○</v>
      </c>
      <c r="D27" s="383"/>
      <c r="E27" s="383"/>
      <c r="F27" s="383"/>
      <c r="G27" s="383"/>
      <c r="H27" s="303"/>
      <c r="I27" s="1064"/>
      <c r="J27" s="1068" t="s">
        <v>199</v>
      </c>
      <c r="K27" s="1066" t="str">
        <f>C16</f>
        <v>○○　○○</v>
      </c>
      <c r="L27" s="1067"/>
    </row>
    <row r="28" spans="1:13" ht="14.25" thickBot="1">
      <c r="A28" s="396"/>
      <c r="B28" s="397"/>
      <c r="C28" s="397"/>
      <c r="D28" s="397"/>
      <c r="E28" s="397"/>
      <c r="F28" s="397"/>
      <c r="G28" s="398"/>
      <c r="H28" s="303"/>
      <c r="I28" s="1064"/>
      <c r="J28" s="1068" t="s">
        <v>216</v>
      </c>
      <c r="K28" s="1069" t="str">
        <f>"金 "&amp;DBCS(TEXT(入力シート!C17,"###,###"))&amp;"円也"</f>
        <v>金 １７５，６６５，０００円也</v>
      </c>
      <c r="L28" s="1067"/>
    </row>
    <row r="29" spans="1:13" ht="14.25" thickBot="1">
      <c r="I29" s="1064"/>
      <c r="J29" s="1068" t="s">
        <v>218</v>
      </c>
      <c r="K29" s="1069" t="str">
        <f>"金 "&amp;DBCS(TEXT(入力シート!C18,"###,###"))&amp;"円也"</f>
        <v>金 ７０，２６６，０００円也</v>
      </c>
      <c r="L29" s="1067"/>
    </row>
    <row r="30" spans="1:13">
      <c r="A30" s="214"/>
      <c r="B30" s="215" t="s">
        <v>222</v>
      </c>
      <c r="C30" s="477" t="s">
        <v>1301</v>
      </c>
      <c r="D30" s="203"/>
      <c r="E30" s="203"/>
      <c r="F30" s="203"/>
      <c r="G30" s="204"/>
      <c r="I30" s="1064"/>
      <c r="J30" s="1068" t="s">
        <v>219</v>
      </c>
      <c r="K30" s="1069" t="str">
        <f>"金 "&amp;DBCS(TEXT(入力シート!C19,"###,###"))&amp;"円也"</f>
        <v>金 ３５，１３３，０００円也</v>
      </c>
      <c r="L30" s="1067"/>
    </row>
    <row r="31" spans="1:13">
      <c r="A31" s="205"/>
      <c r="B31" s="206" t="s">
        <v>206</v>
      </c>
      <c r="C31" s="301">
        <v>39808</v>
      </c>
      <c r="D31" s="207"/>
      <c r="E31" s="207"/>
      <c r="F31" s="207"/>
      <c r="G31" s="208"/>
      <c r="I31" s="1064"/>
      <c r="J31" s="1068" t="s">
        <v>220</v>
      </c>
      <c r="K31" s="1069" t="str">
        <f>"金 "&amp;DBCS(TEXT(入力シート!C20,"###,###"))&amp;"円也"</f>
        <v>金 ７０，２６６，０００円也</v>
      </c>
      <c r="L31" s="1067"/>
    </row>
    <row r="32" spans="1:13">
      <c r="A32" s="205"/>
      <c r="B32" s="206" t="s">
        <v>207</v>
      </c>
      <c r="C32" s="301">
        <v>39626</v>
      </c>
      <c r="D32" s="207"/>
      <c r="E32" s="207"/>
      <c r="F32" s="207"/>
      <c r="G32" s="208"/>
      <c r="I32" s="1064"/>
      <c r="J32" s="1068" t="s">
        <v>221</v>
      </c>
      <c r="K32" s="1070" t="str">
        <f>C21</f>
        <v>○○県○○市○○</v>
      </c>
      <c r="L32" s="1067"/>
    </row>
    <row r="33" spans="1:12">
      <c r="A33" s="205"/>
      <c r="B33" s="206" t="s">
        <v>457</v>
      </c>
      <c r="C33" s="301">
        <v>39814</v>
      </c>
      <c r="D33" s="207"/>
      <c r="E33" s="207"/>
      <c r="F33" s="207"/>
      <c r="G33" s="208"/>
      <c r="I33" s="1064"/>
      <c r="J33" s="1070"/>
      <c r="K33" s="1070" t="str">
        <f>" " &amp; C22</f>
        <v xml:space="preserve"> 株式会社 ○○組</v>
      </c>
      <c r="L33" s="1067"/>
    </row>
    <row r="34" spans="1:12">
      <c r="A34" s="205"/>
      <c r="B34" s="206" t="s">
        <v>208</v>
      </c>
      <c r="C34" s="301">
        <v>39842</v>
      </c>
      <c r="D34" s="424" t="s">
        <v>1814</v>
      </c>
      <c r="E34" s="207"/>
      <c r="F34" s="207"/>
      <c r="G34" s="208"/>
      <c r="I34" s="1064"/>
      <c r="J34" s="1070"/>
      <c r="K34" s="1070" t="str">
        <f>"  " &amp; C23</f>
        <v xml:space="preserve">  代表取締役　　○○　○○</v>
      </c>
      <c r="L34" s="1067"/>
    </row>
    <row r="35" spans="1:12">
      <c r="A35" s="205"/>
      <c r="B35" s="206" t="s">
        <v>1213</v>
      </c>
      <c r="C35" s="301">
        <v>39843</v>
      </c>
      <c r="D35" s="207" t="s">
        <v>1212</v>
      </c>
      <c r="E35" s="207"/>
      <c r="F35" s="207"/>
      <c r="G35" s="208"/>
      <c r="I35" s="1064"/>
      <c r="J35" s="1071" t="s">
        <v>355</v>
      </c>
      <c r="K35" s="1070" t="str">
        <f>C27</f>
        <v>○○ ○○</v>
      </c>
      <c r="L35" s="1067"/>
    </row>
    <row r="36" spans="1:12" ht="14.25" thickBot="1">
      <c r="A36" s="205"/>
      <c r="B36" s="206" t="s">
        <v>210</v>
      </c>
      <c r="C36" s="301">
        <v>39843</v>
      </c>
      <c r="D36" s="207" t="s">
        <v>223</v>
      </c>
      <c r="E36" s="207"/>
      <c r="F36" s="207"/>
      <c r="G36" s="208"/>
      <c r="I36" s="1072"/>
      <c r="J36" s="1073"/>
      <c r="K36" s="1073"/>
      <c r="L36" s="1074"/>
    </row>
    <row r="37" spans="1:12">
      <c r="A37" s="205"/>
      <c r="B37" s="206" t="s">
        <v>212</v>
      </c>
      <c r="C37" s="301">
        <v>39841</v>
      </c>
      <c r="D37" s="424" t="s">
        <v>1333</v>
      </c>
      <c r="E37" s="207"/>
      <c r="F37" s="207"/>
      <c r="G37" s="208"/>
    </row>
    <row r="38" spans="1:12">
      <c r="A38" s="205"/>
      <c r="B38" s="480" t="s">
        <v>527</v>
      </c>
      <c r="C38" s="301">
        <v>39843</v>
      </c>
      <c r="D38" s="207"/>
      <c r="E38" s="207"/>
      <c r="F38" s="207"/>
      <c r="G38" s="208"/>
      <c r="J38" s="271"/>
    </row>
    <row r="39" spans="1:12">
      <c r="A39" s="414"/>
      <c r="B39" s="415" t="s">
        <v>24</v>
      </c>
      <c r="C39" s="301">
        <v>39842</v>
      </c>
      <c r="D39" s="416"/>
      <c r="E39" s="416"/>
      <c r="F39" s="416"/>
      <c r="G39" s="416"/>
      <c r="H39" s="303"/>
    </row>
    <row r="40" spans="1:12">
      <c r="A40" s="205"/>
      <c r="B40" s="206" t="s">
        <v>215</v>
      </c>
      <c r="C40" s="301">
        <v>39847</v>
      </c>
      <c r="D40" s="207"/>
      <c r="E40" s="207"/>
      <c r="F40" s="207"/>
      <c r="G40" s="208"/>
    </row>
    <row r="41" spans="1:12">
      <c r="A41" s="205"/>
      <c r="B41" s="276" t="s">
        <v>199</v>
      </c>
      <c r="C41" s="476" t="s">
        <v>1292</v>
      </c>
      <c r="D41" s="207"/>
      <c r="E41" s="207"/>
      <c r="F41" s="207"/>
      <c r="G41" s="208"/>
    </row>
    <row r="42" spans="1:12">
      <c r="A42" s="205"/>
      <c r="B42" s="206" t="s">
        <v>216</v>
      </c>
      <c r="C42" s="265">
        <v>175665000</v>
      </c>
      <c r="D42" s="207"/>
      <c r="E42" s="207"/>
      <c r="F42" s="207"/>
      <c r="G42" s="208"/>
    </row>
    <row r="43" spans="1:12" ht="14.25" thickBot="1">
      <c r="A43" s="205"/>
      <c r="B43" s="206" t="s">
        <v>218</v>
      </c>
      <c r="C43" s="210">
        <f>C42*D43</f>
        <v>70266000</v>
      </c>
      <c r="D43" s="264">
        <v>0.4</v>
      </c>
      <c r="E43" s="207"/>
      <c r="F43" s="207"/>
      <c r="G43" s="208"/>
      <c r="I43" s="271" t="s">
        <v>200</v>
      </c>
    </row>
    <row r="44" spans="1:12">
      <c r="A44" s="205"/>
      <c r="B44" s="206" t="s">
        <v>219</v>
      </c>
      <c r="C44" s="209">
        <f>C42*D44</f>
        <v>35133000</v>
      </c>
      <c r="D44" s="264">
        <v>0.2</v>
      </c>
      <c r="E44" s="207"/>
      <c r="F44" s="207"/>
      <c r="G44" s="208"/>
      <c r="I44" s="202"/>
      <c r="J44" s="203"/>
      <c r="K44" s="203"/>
      <c r="L44" s="204"/>
    </row>
    <row r="45" spans="1:12">
      <c r="A45" s="205"/>
      <c r="B45" s="206" t="s">
        <v>220</v>
      </c>
      <c r="C45" s="209">
        <f>C42-C43-C44</f>
        <v>70266000</v>
      </c>
      <c r="D45" s="207"/>
      <c r="E45" s="207"/>
      <c r="F45" s="207"/>
      <c r="G45" s="208"/>
      <c r="I45" s="205"/>
      <c r="J45" s="261" t="s">
        <v>194</v>
      </c>
      <c r="K45" s="475" t="s">
        <v>1395</v>
      </c>
      <c r="L45" s="208"/>
    </row>
    <row r="46" spans="1:12">
      <c r="A46" s="205"/>
      <c r="B46" s="260" t="s">
        <v>190</v>
      </c>
      <c r="C46" s="475" t="s">
        <v>1296</v>
      </c>
      <c r="D46" s="424" t="s">
        <v>1295</v>
      </c>
      <c r="E46" s="207"/>
      <c r="F46" s="207"/>
      <c r="G46" s="208"/>
      <c r="I46" s="205"/>
      <c r="J46" s="207"/>
      <c r="K46" s="207"/>
      <c r="L46" s="208"/>
    </row>
    <row r="47" spans="1:12">
      <c r="A47" s="205"/>
      <c r="B47" s="260" t="s">
        <v>362</v>
      </c>
      <c r="C47" s="475" t="s">
        <v>1297</v>
      </c>
      <c r="D47" s="207"/>
      <c r="E47" s="207"/>
      <c r="F47" s="207"/>
      <c r="G47" s="208"/>
      <c r="I47" s="205"/>
      <c r="J47" s="424" t="s">
        <v>549</v>
      </c>
      <c r="K47" s="475" t="s">
        <v>550</v>
      </c>
      <c r="L47" s="208"/>
    </row>
    <row r="48" spans="1:12">
      <c r="A48" s="205"/>
      <c r="B48" s="260" t="s">
        <v>191</v>
      </c>
      <c r="C48" s="475" t="s">
        <v>1298</v>
      </c>
      <c r="D48" s="207"/>
      <c r="E48" s="207"/>
      <c r="F48" s="207"/>
      <c r="G48" s="208"/>
      <c r="I48" s="205"/>
      <c r="J48" s="207"/>
      <c r="K48" s="207"/>
      <c r="L48" s="208"/>
    </row>
    <row r="49" spans="1:14">
      <c r="A49" s="205"/>
      <c r="B49" s="260" t="s">
        <v>531</v>
      </c>
      <c r="C49" s="475" t="s">
        <v>609</v>
      </c>
      <c r="D49" s="207"/>
      <c r="E49" s="207"/>
      <c r="F49" s="207"/>
      <c r="G49" s="208"/>
      <c r="I49" s="205"/>
      <c r="J49" s="424" t="s">
        <v>551</v>
      </c>
      <c r="K49" s="207"/>
      <c r="L49" s="208"/>
    </row>
    <row r="50" spans="1:14">
      <c r="A50" s="205"/>
      <c r="B50" s="260" t="s">
        <v>533</v>
      </c>
      <c r="C50" s="475" t="s">
        <v>608</v>
      </c>
      <c r="D50" s="207"/>
      <c r="E50" s="207"/>
      <c r="F50" s="207"/>
      <c r="G50" s="208"/>
      <c r="I50" s="205"/>
      <c r="J50" s="152" t="s">
        <v>37</v>
      </c>
      <c r="K50" s="1185" t="s">
        <v>1396</v>
      </c>
      <c r="L50" s="208"/>
      <c r="N50" s="152"/>
    </row>
    <row r="51" spans="1:14">
      <c r="A51" s="205"/>
      <c r="B51" s="260" t="s">
        <v>532</v>
      </c>
      <c r="C51" s="475" t="s">
        <v>610</v>
      </c>
      <c r="D51" s="207"/>
      <c r="E51" s="207"/>
      <c r="F51" s="207"/>
      <c r="G51" s="208"/>
      <c r="I51" s="205"/>
      <c r="J51" s="152" t="s">
        <v>38</v>
      </c>
      <c r="K51" s="1186" t="s">
        <v>1294</v>
      </c>
      <c r="L51" s="208"/>
    </row>
    <row r="52" spans="1:14" ht="14.25" thickBot="1">
      <c r="A52" s="211"/>
      <c r="B52" s="262" t="s">
        <v>355</v>
      </c>
      <c r="C52" s="475" t="s">
        <v>1299</v>
      </c>
      <c r="D52" s="212"/>
      <c r="E52" s="212"/>
      <c r="F52" s="212"/>
      <c r="G52" s="213"/>
      <c r="I52" s="205"/>
      <c r="J52" s="152" t="s">
        <v>39</v>
      </c>
      <c r="K52" s="1154" t="s">
        <v>1293</v>
      </c>
      <c r="L52" s="208"/>
    </row>
    <row r="53" spans="1:14" ht="14.25" thickBot="1">
      <c r="I53" s="205"/>
      <c r="J53" s="207"/>
      <c r="K53" s="207"/>
      <c r="L53" s="208"/>
    </row>
    <row r="54" spans="1:14">
      <c r="A54" s="202"/>
      <c r="B54" s="215" t="s">
        <v>224</v>
      </c>
      <c r="C54" s="477" t="s">
        <v>1300</v>
      </c>
      <c r="D54" s="203"/>
      <c r="E54" s="203"/>
      <c r="F54" s="203"/>
      <c r="G54" s="204"/>
      <c r="I54" s="205"/>
      <c r="J54" s="260" t="s">
        <v>197</v>
      </c>
      <c r="K54" s="298" t="s">
        <v>165</v>
      </c>
      <c r="L54" s="208"/>
    </row>
    <row r="55" spans="1:14">
      <c r="A55" s="205"/>
      <c r="B55" s="206" t="s">
        <v>206</v>
      </c>
      <c r="C55" s="301">
        <v>39625</v>
      </c>
      <c r="D55" s="207"/>
      <c r="E55" s="207"/>
      <c r="F55" s="207"/>
      <c r="G55" s="208"/>
      <c r="I55" s="205"/>
      <c r="J55" s="207"/>
      <c r="K55" s="300" t="s">
        <v>550</v>
      </c>
      <c r="L55" s="208"/>
    </row>
    <row r="56" spans="1:14">
      <c r="A56" s="205"/>
      <c r="B56" s="206" t="s">
        <v>207</v>
      </c>
      <c r="C56" s="301">
        <v>39626</v>
      </c>
      <c r="D56" s="207"/>
      <c r="E56" s="207"/>
      <c r="F56" s="207"/>
      <c r="G56" s="208"/>
      <c r="I56" s="205"/>
      <c r="J56" s="207"/>
      <c r="K56" s="299" t="s">
        <v>1815</v>
      </c>
      <c r="L56" s="208"/>
    </row>
    <row r="57" spans="1:14">
      <c r="A57" s="205"/>
      <c r="B57" s="206" t="s">
        <v>457</v>
      </c>
      <c r="C57" s="301">
        <v>39843</v>
      </c>
      <c r="D57" s="207"/>
      <c r="E57" s="207"/>
      <c r="F57" s="207"/>
      <c r="G57" s="208"/>
      <c r="I57" s="205"/>
      <c r="J57" s="207"/>
      <c r="K57" s="207"/>
      <c r="L57" s="208"/>
    </row>
    <row r="58" spans="1:14">
      <c r="A58" s="205"/>
      <c r="B58" s="206" t="s">
        <v>208</v>
      </c>
      <c r="C58" s="301">
        <v>39842</v>
      </c>
      <c r="D58" s="207" t="s">
        <v>209</v>
      </c>
      <c r="E58" s="207"/>
      <c r="F58" s="207"/>
      <c r="G58" s="208"/>
      <c r="I58" s="205"/>
      <c r="J58" s="260" t="s">
        <v>196</v>
      </c>
      <c r="K58" s="298" t="s">
        <v>550</v>
      </c>
      <c r="L58" s="208"/>
    </row>
    <row r="59" spans="1:14">
      <c r="A59" s="205"/>
      <c r="B59" s="206" t="s">
        <v>1213</v>
      </c>
      <c r="C59" s="301">
        <v>39843</v>
      </c>
      <c r="D59" s="207" t="s">
        <v>1212</v>
      </c>
      <c r="E59" s="207"/>
      <c r="F59" s="207"/>
      <c r="G59" s="208"/>
      <c r="I59" s="205"/>
      <c r="J59" s="207"/>
      <c r="K59" s="269"/>
      <c r="L59" s="208"/>
    </row>
    <row r="60" spans="1:14">
      <c r="A60" s="205"/>
      <c r="B60" s="206" t="s">
        <v>210</v>
      </c>
      <c r="C60" s="301">
        <v>39843</v>
      </c>
      <c r="D60" s="207" t="s">
        <v>223</v>
      </c>
      <c r="E60" s="207"/>
      <c r="F60" s="207"/>
      <c r="G60" s="208"/>
      <c r="I60" s="205"/>
      <c r="J60" s="207"/>
      <c r="K60" s="299"/>
      <c r="L60" s="208"/>
    </row>
    <row r="61" spans="1:14">
      <c r="A61" s="205"/>
      <c r="B61" s="206" t="s">
        <v>212</v>
      </c>
      <c r="C61" s="301">
        <v>39841</v>
      </c>
      <c r="D61" s="424" t="s">
        <v>1333</v>
      </c>
      <c r="E61" s="207"/>
      <c r="F61" s="207"/>
      <c r="G61" s="208"/>
      <c r="I61" s="205"/>
      <c r="J61" s="207"/>
      <c r="K61" s="207"/>
      <c r="L61" s="208"/>
    </row>
    <row r="62" spans="1:14">
      <c r="A62" s="205"/>
      <c r="B62" s="260" t="s">
        <v>527</v>
      </c>
      <c r="C62" s="301">
        <v>39843</v>
      </c>
      <c r="D62" s="207"/>
      <c r="E62" s="207"/>
      <c r="F62" s="207"/>
      <c r="G62" s="208"/>
      <c r="I62" s="205"/>
      <c r="J62" s="260" t="s">
        <v>198</v>
      </c>
      <c r="K62" s="298"/>
      <c r="L62" s="208"/>
    </row>
    <row r="63" spans="1:14">
      <c r="A63" s="414"/>
      <c r="B63" s="415" t="s">
        <v>24</v>
      </c>
      <c r="C63" s="301">
        <v>39842</v>
      </c>
      <c r="D63" s="416"/>
      <c r="E63" s="416"/>
      <c r="F63" s="416"/>
      <c r="G63" s="208"/>
      <c r="I63" s="205"/>
      <c r="J63" s="207"/>
      <c r="K63" s="269"/>
      <c r="L63" s="208"/>
    </row>
    <row r="64" spans="1:14">
      <c r="A64" s="205"/>
      <c r="B64" s="206" t="s">
        <v>215</v>
      </c>
      <c r="C64" s="301">
        <v>39847</v>
      </c>
      <c r="D64" s="207"/>
      <c r="E64" s="207"/>
      <c r="F64" s="207"/>
      <c r="G64" s="208"/>
      <c r="I64" s="205"/>
      <c r="J64" s="207"/>
      <c r="K64" s="299"/>
      <c r="L64" s="208"/>
    </row>
    <row r="65" spans="1:12">
      <c r="A65" s="205"/>
      <c r="B65" s="276" t="s">
        <v>199</v>
      </c>
      <c r="C65" s="476" t="s">
        <v>1292</v>
      </c>
      <c r="D65" s="207"/>
      <c r="E65" s="207"/>
      <c r="F65" s="207"/>
      <c r="G65" s="208"/>
      <c r="I65" s="205"/>
      <c r="J65" s="207"/>
      <c r="K65" s="207"/>
      <c r="L65" s="208"/>
    </row>
    <row r="66" spans="1:12">
      <c r="A66" s="205"/>
      <c r="B66" s="206" t="s">
        <v>216</v>
      </c>
      <c r="C66" s="265">
        <v>32764200</v>
      </c>
      <c r="D66" s="207"/>
      <c r="E66" s="207"/>
      <c r="F66" s="207"/>
      <c r="G66" s="208"/>
      <c r="I66" s="205"/>
      <c r="J66" s="207"/>
      <c r="K66" s="207"/>
      <c r="L66" s="208"/>
    </row>
    <row r="67" spans="1:12">
      <c r="A67" s="205"/>
      <c r="B67" s="206" t="s">
        <v>218</v>
      </c>
      <c r="C67" s="210">
        <f>C66*D67</f>
        <v>13105680</v>
      </c>
      <c r="D67" s="264">
        <v>0.4</v>
      </c>
      <c r="E67" s="207"/>
      <c r="F67" s="207"/>
      <c r="G67" s="208"/>
      <c r="I67" s="205"/>
      <c r="J67" s="261" t="s">
        <v>204</v>
      </c>
      <c r="K67" s="298" t="s">
        <v>165</v>
      </c>
      <c r="L67" s="208"/>
    </row>
    <row r="68" spans="1:12">
      <c r="A68" s="205"/>
      <c r="B68" s="206" t="s">
        <v>219</v>
      </c>
      <c r="C68" s="209">
        <f>C66*D68</f>
        <v>6552840</v>
      </c>
      <c r="D68" s="264">
        <v>0.2</v>
      </c>
      <c r="E68" s="207"/>
      <c r="F68" s="207"/>
      <c r="G68" s="208"/>
      <c r="I68" s="205"/>
      <c r="J68" s="207"/>
      <c r="K68" s="300" t="s">
        <v>1826</v>
      </c>
      <c r="L68" s="208"/>
    </row>
    <row r="69" spans="1:12">
      <c r="A69" s="205"/>
      <c r="B69" s="206" t="s">
        <v>220</v>
      </c>
      <c r="C69" s="209">
        <f>C66-C67-C68</f>
        <v>13105680</v>
      </c>
      <c r="D69" s="207"/>
      <c r="E69" s="207"/>
      <c r="F69" s="207"/>
      <c r="G69" s="208"/>
      <c r="I69" s="205"/>
      <c r="J69" s="207"/>
      <c r="K69" s="299" t="s">
        <v>1827</v>
      </c>
      <c r="L69" s="208"/>
    </row>
    <row r="70" spans="1:12">
      <c r="A70" s="205"/>
      <c r="B70" s="260" t="s">
        <v>190</v>
      </c>
      <c r="C70" s="475" t="s">
        <v>1289</v>
      </c>
      <c r="D70" s="207"/>
      <c r="E70" s="207"/>
      <c r="F70" s="207"/>
      <c r="G70" s="208"/>
      <c r="I70" s="205"/>
      <c r="J70" s="261" t="s">
        <v>518</v>
      </c>
      <c r="K70" s="297"/>
      <c r="L70" s="208"/>
    </row>
    <row r="71" spans="1:12">
      <c r="A71" s="205"/>
      <c r="B71" s="260" t="s">
        <v>362</v>
      </c>
      <c r="C71" s="475" t="s">
        <v>1290</v>
      </c>
      <c r="D71" s="207"/>
      <c r="E71" s="207"/>
      <c r="F71" s="207"/>
      <c r="G71" s="208"/>
      <c r="I71" s="205"/>
      <c r="J71" s="207"/>
      <c r="K71" s="207"/>
      <c r="L71" s="208"/>
    </row>
    <row r="72" spans="1:12">
      <c r="A72" s="205"/>
      <c r="B72" s="260" t="s">
        <v>191</v>
      </c>
      <c r="C72" s="475" t="s">
        <v>1291</v>
      </c>
      <c r="D72" s="207"/>
      <c r="E72" s="207"/>
      <c r="F72" s="207"/>
      <c r="G72" s="208"/>
      <c r="I72" s="205"/>
      <c r="J72" s="207"/>
      <c r="K72" s="207"/>
      <c r="L72" s="208"/>
    </row>
    <row r="73" spans="1:12">
      <c r="A73" s="205"/>
      <c r="B73" s="260" t="s">
        <v>531</v>
      </c>
      <c r="C73" s="302"/>
      <c r="D73" s="207"/>
      <c r="E73" s="207"/>
      <c r="F73" s="207"/>
      <c r="G73" s="208"/>
      <c r="I73" s="205"/>
      <c r="J73" s="424" t="s">
        <v>548</v>
      </c>
      <c r="K73" s="298" t="s">
        <v>165</v>
      </c>
      <c r="L73" s="208"/>
    </row>
    <row r="74" spans="1:12">
      <c r="A74" s="205"/>
      <c r="B74" s="260" t="s">
        <v>533</v>
      </c>
      <c r="C74" s="302"/>
      <c r="D74" s="207"/>
      <c r="E74" s="207"/>
      <c r="F74" s="207"/>
      <c r="G74" s="208"/>
      <c r="I74" s="205"/>
      <c r="J74" s="207"/>
      <c r="K74" s="300" t="s">
        <v>1826</v>
      </c>
      <c r="L74" s="208"/>
    </row>
    <row r="75" spans="1:12">
      <c r="A75" s="205"/>
      <c r="B75" s="260" t="s">
        <v>532</v>
      </c>
      <c r="C75" s="302"/>
      <c r="D75" s="207"/>
      <c r="E75" s="207"/>
      <c r="F75" s="207"/>
      <c r="G75" s="208"/>
      <c r="I75" s="205"/>
      <c r="J75" s="207"/>
      <c r="K75" s="299" t="s">
        <v>1827</v>
      </c>
      <c r="L75" s="208"/>
    </row>
    <row r="76" spans="1:12" ht="14.25" thickBot="1">
      <c r="A76" s="211"/>
      <c r="B76" s="262" t="s">
        <v>355</v>
      </c>
      <c r="C76" s="1080" t="s">
        <v>1292</v>
      </c>
      <c r="D76" s="212"/>
      <c r="E76" s="212"/>
      <c r="F76" s="212"/>
      <c r="G76" s="213"/>
      <c r="I76" s="205"/>
      <c r="J76" s="207"/>
      <c r="K76" s="207"/>
      <c r="L76" s="208"/>
    </row>
    <row r="77" spans="1:12" ht="14.25" thickBot="1">
      <c r="I77" s="211"/>
      <c r="J77" s="212"/>
      <c r="K77" s="212"/>
      <c r="L77" s="213"/>
    </row>
    <row r="79" spans="1:12" ht="14.25" thickBot="1"/>
    <row r="80" spans="1:12">
      <c r="A80" s="202"/>
      <c r="B80" s="215" t="s">
        <v>225</v>
      </c>
      <c r="C80" s="477" t="s">
        <v>1302</v>
      </c>
      <c r="D80" s="203"/>
      <c r="E80" s="203"/>
      <c r="F80" s="203"/>
      <c r="G80" s="204"/>
      <c r="I80" s="202"/>
      <c r="J80" s="203"/>
      <c r="K80" s="203"/>
      <c r="L80" s="204"/>
    </row>
    <row r="81" spans="1:12">
      <c r="A81" s="205"/>
      <c r="B81" s="206" t="s">
        <v>206</v>
      </c>
      <c r="C81" s="301">
        <v>39632</v>
      </c>
      <c r="D81" s="207"/>
      <c r="E81" s="207"/>
      <c r="F81" s="207"/>
      <c r="G81" s="208"/>
      <c r="I81" s="1075" t="s">
        <v>983</v>
      </c>
      <c r="J81" s="207"/>
      <c r="K81" s="207"/>
      <c r="L81" s="208"/>
    </row>
    <row r="82" spans="1:12">
      <c r="A82" s="205"/>
      <c r="B82" s="206" t="s">
        <v>207</v>
      </c>
      <c r="C82" s="301">
        <v>39633</v>
      </c>
      <c r="D82" s="207"/>
      <c r="E82" s="207"/>
      <c r="F82" s="207"/>
      <c r="G82" s="208"/>
      <c r="I82" s="205"/>
      <c r="J82" s="480" t="s">
        <v>982</v>
      </c>
      <c r="K82" s="1076" t="s">
        <v>981</v>
      </c>
      <c r="L82" s="208"/>
    </row>
    <row r="83" spans="1:12">
      <c r="A83" s="205"/>
      <c r="B83" s="206" t="s">
        <v>457</v>
      </c>
      <c r="C83" s="301">
        <v>39843</v>
      </c>
      <c r="D83" s="207"/>
      <c r="E83" s="207"/>
      <c r="F83" s="207"/>
      <c r="G83" s="208"/>
      <c r="I83" s="205"/>
      <c r="J83" s="480" t="s">
        <v>980</v>
      </c>
      <c r="K83" s="1077" t="s">
        <v>979</v>
      </c>
      <c r="L83" s="208"/>
    </row>
    <row r="84" spans="1:12">
      <c r="A84" s="205"/>
      <c r="B84" s="206" t="s">
        <v>208</v>
      </c>
      <c r="C84" s="301">
        <v>39842</v>
      </c>
      <c r="D84" s="207" t="s">
        <v>209</v>
      </c>
      <c r="E84" s="207"/>
      <c r="F84" s="207"/>
      <c r="G84" s="208"/>
      <c r="I84" s="205"/>
      <c r="J84" s="480" t="s">
        <v>978</v>
      </c>
      <c r="K84" s="1076" t="s">
        <v>977</v>
      </c>
      <c r="L84" s="208"/>
    </row>
    <row r="85" spans="1:12">
      <c r="A85" s="205"/>
      <c r="B85" s="206" t="s">
        <v>1213</v>
      </c>
      <c r="C85" s="301">
        <v>39843</v>
      </c>
      <c r="D85" s="207" t="s">
        <v>1212</v>
      </c>
      <c r="E85" s="207"/>
      <c r="F85" s="207"/>
      <c r="G85" s="208"/>
      <c r="I85" s="205"/>
      <c r="J85" s="480" t="s">
        <v>976</v>
      </c>
      <c r="K85" s="1076" t="s">
        <v>975</v>
      </c>
      <c r="L85" s="208"/>
    </row>
    <row r="86" spans="1:12">
      <c r="A86" s="205"/>
      <c r="B86" s="206" t="s">
        <v>210</v>
      </c>
      <c r="C86" s="301">
        <v>39843</v>
      </c>
      <c r="D86" s="207" t="s">
        <v>223</v>
      </c>
      <c r="E86" s="207"/>
      <c r="F86" s="207"/>
      <c r="G86" s="208"/>
      <c r="H86" s="303"/>
      <c r="I86" s="205"/>
      <c r="J86" s="480" t="s">
        <v>974</v>
      </c>
      <c r="K86" s="1076" t="s">
        <v>973</v>
      </c>
      <c r="L86" s="208"/>
    </row>
    <row r="87" spans="1:12">
      <c r="A87" s="205"/>
      <c r="B87" s="206" t="s">
        <v>212</v>
      </c>
      <c r="C87" s="301">
        <v>39841</v>
      </c>
      <c r="D87" s="207" t="s">
        <v>213</v>
      </c>
      <c r="E87" s="207"/>
      <c r="F87" s="207"/>
      <c r="G87" s="208"/>
      <c r="H87" s="303"/>
      <c r="I87" s="205"/>
      <c r="J87" s="480" t="s">
        <v>972</v>
      </c>
      <c r="K87" s="1077" t="s">
        <v>971</v>
      </c>
      <c r="L87" s="208"/>
    </row>
    <row r="88" spans="1:12">
      <c r="A88" s="205"/>
      <c r="B88" s="260" t="s">
        <v>527</v>
      </c>
      <c r="C88" s="301">
        <v>39843</v>
      </c>
      <c r="D88" s="207"/>
      <c r="E88" s="207"/>
      <c r="F88" s="207"/>
      <c r="G88" s="208"/>
      <c r="H88" s="303"/>
      <c r="I88" s="205"/>
      <c r="J88" s="480" t="s">
        <v>970</v>
      </c>
      <c r="K88" s="1076" t="s">
        <v>969</v>
      </c>
      <c r="L88" s="208"/>
    </row>
    <row r="89" spans="1:12">
      <c r="A89" s="414"/>
      <c r="B89" s="415" t="s">
        <v>24</v>
      </c>
      <c r="C89" s="301">
        <v>39842</v>
      </c>
      <c r="D89" s="416"/>
      <c r="E89" s="416"/>
      <c r="F89" s="416"/>
      <c r="G89" s="416"/>
      <c r="I89" s="205"/>
      <c r="J89" s="480" t="s">
        <v>968</v>
      </c>
      <c r="K89" s="1078">
        <v>1050000</v>
      </c>
      <c r="L89" s="208"/>
    </row>
    <row r="90" spans="1:12">
      <c r="A90" s="205"/>
      <c r="B90" s="206" t="s">
        <v>215</v>
      </c>
      <c r="C90" s="301">
        <v>39847</v>
      </c>
      <c r="D90" s="207"/>
      <c r="E90" s="207"/>
      <c r="F90" s="207"/>
      <c r="G90" s="208"/>
      <c r="I90" s="205"/>
      <c r="J90" s="480" t="s">
        <v>967</v>
      </c>
      <c r="K90" s="1076" t="s">
        <v>966</v>
      </c>
      <c r="L90" s="208"/>
    </row>
    <row r="91" spans="1:12">
      <c r="A91" s="205"/>
      <c r="B91" s="276" t="s">
        <v>199</v>
      </c>
      <c r="C91" s="476" t="s">
        <v>1292</v>
      </c>
      <c r="D91" s="207"/>
      <c r="E91" s="207"/>
      <c r="F91" s="207"/>
      <c r="G91" s="208"/>
      <c r="I91" s="205"/>
      <c r="J91" s="480" t="s">
        <v>965</v>
      </c>
      <c r="K91" s="1076" t="s">
        <v>964</v>
      </c>
      <c r="L91" s="208"/>
    </row>
    <row r="92" spans="1:12" ht="14.25" thickBot="1">
      <c r="A92" s="205"/>
      <c r="B92" s="206" t="s">
        <v>216</v>
      </c>
      <c r="C92" s="265">
        <v>65184000</v>
      </c>
      <c r="D92" s="207"/>
      <c r="E92" s="207"/>
      <c r="F92" s="207"/>
      <c r="G92" s="208"/>
      <c r="I92" s="211"/>
      <c r="J92" s="212"/>
      <c r="K92" s="212"/>
      <c r="L92" s="213"/>
    </row>
    <row r="93" spans="1:12">
      <c r="A93" s="205"/>
      <c r="B93" s="206" t="s">
        <v>218</v>
      </c>
      <c r="C93" s="210">
        <f>C92*D93</f>
        <v>26073600</v>
      </c>
      <c r="D93" s="264">
        <v>0.4</v>
      </c>
      <c r="E93" s="207"/>
      <c r="F93" s="207"/>
      <c r="G93" s="208"/>
    </row>
    <row r="94" spans="1:12">
      <c r="A94" s="205"/>
      <c r="B94" s="206" t="s">
        <v>219</v>
      </c>
      <c r="C94" s="209">
        <f>C92*D94</f>
        <v>13036800</v>
      </c>
      <c r="D94" s="264">
        <v>0.2</v>
      </c>
      <c r="E94" s="207"/>
      <c r="F94" s="207"/>
      <c r="G94" s="208"/>
    </row>
    <row r="95" spans="1:12">
      <c r="A95" s="205"/>
      <c r="B95" s="206" t="s">
        <v>220</v>
      </c>
      <c r="C95" s="209">
        <f>C92-C93-C94</f>
        <v>26073600</v>
      </c>
      <c r="D95" s="207"/>
      <c r="E95" s="207"/>
      <c r="F95" s="207"/>
      <c r="G95" s="208"/>
    </row>
    <row r="96" spans="1:12">
      <c r="A96" s="205"/>
      <c r="B96" s="260" t="s">
        <v>190</v>
      </c>
      <c r="C96" s="475" t="s">
        <v>1289</v>
      </c>
      <c r="D96" s="207"/>
      <c r="E96" s="207"/>
      <c r="F96" s="207"/>
      <c r="G96" s="208"/>
    </row>
    <row r="97" spans="1:7">
      <c r="A97" s="205"/>
      <c r="B97" s="260" t="s">
        <v>362</v>
      </c>
      <c r="C97" s="475" t="s">
        <v>1290</v>
      </c>
      <c r="D97" s="207"/>
      <c r="E97" s="207"/>
      <c r="F97" s="207"/>
      <c r="G97" s="208"/>
    </row>
    <row r="98" spans="1:7">
      <c r="A98" s="205"/>
      <c r="B98" s="260" t="s">
        <v>191</v>
      </c>
      <c r="C98" s="475" t="s">
        <v>1291</v>
      </c>
      <c r="D98" s="207"/>
      <c r="E98" s="207"/>
      <c r="F98" s="207"/>
      <c r="G98" s="208"/>
    </row>
    <row r="99" spans="1:7">
      <c r="A99" s="205"/>
      <c r="B99" s="260" t="s">
        <v>531</v>
      </c>
      <c r="C99" s="302"/>
      <c r="D99" s="207"/>
      <c r="E99" s="207"/>
      <c r="F99" s="207"/>
      <c r="G99" s="208"/>
    </row>
    <row r="100" spans="1:7">
      <c r="A100" s="205"/>
      <c r="B100" s="260" t="s">
        <v>533</v>
      </c>
      <c r="C100" s="302"/>
      <c r="D100" s="207"/>
      <c r="E100" s="207"/>
      <c r="F100" s="207"/>
      <c r="G100" s="208"/>
    </row>
    <row r="101" spans="1:7">
      <c r="A101" s="205"/>
      <c r="B101" s="260" t="s">
        <v>532</v>
      </c>
      <c r="C101" s="302"/>
      <c r="D101" s="207"/>
      <c r="E101" s="207"/>
      <c r="F101" s="207"/>
      <c r="G101" s="208"/>
    </row>
    <row r="102" spans="1:7" ht="14.25" thickBot="1">
      <c r="A102" s="211"/>
      <c r="B102" s="262" t="s">
        <v>355</v>
      </c>
      <c r="C102" s="1080" t="s">
        <v>1292</v>
      </c>
      <c r="D102" s="212"/>
      <c r="E102" s="212"/>
      <c r="F102" s="212"/>
      <c r="G102" s="213"/>
    </row>
    <row r="105" spans="1:7" ht="14.25" thickBot="1"/>
    <row r="106" spans="1:7">
      <c r="A106" s="202"/>
      <c r="B106" s="215" t="s">
        <v>170</v>
      </c>
      <c r="C106" s="267"/>
      <c r="D106" s="203"/>
      <c r="E106" s="203"/>
      <c r="F106" s="203"/>
      <c r="G106" s="204"/>
    </row>
    <row r="107" spans="1:7">
      <c r="A107" s="205"/>
      <c r="B107" s="206" t="s">
        <v>206</v>
      </c>
      <c r="C107" s="263"/>
      <c r="D107" s="207"/>
      <c r="E107" s="207"/>
      <c r="F107" s="207"/>
      <c r="G107" s="208"/>
    </row>
    <row r="108" spans="1:7">
      <c r="A108" s="205"/>
      <c r="B108" s="206" t="s">
        <v>207</v>
      </c>
      <c r="C108" s="263"/>
      <c r="D108" s="207"/>
      <c r="E108" s="207"/>
      <c r="F108" s="207"/>
      <c r="G108" s="208"/>
    </row>
    <row r="109" spans="1:7">
      <c r="A109" s="205"/>
      <c r="B109" s="206" t="s">
        <v>457</v>
      </c>
      <c r="C109" s="263"/>
      <c r="D109" s="207"/>
      <c r="E109" s="207"/>
      <c r="F109" s="207"/>
      <c r="G109" s="208"/>
    </row>
    <row r="110" spans="1:7">
      <c r="A110" s="205"/>
      <c r="B110" s="206" t="s">
        <v>208</v>
      </c>
      <c r="C110" s="301"/>
      <c r="D110" s="207" t="s">
        <v>209</v>
      </c>
      <c r="E110" s="207"/>
      <c r="F110" s="207"/>
      <c r="G110" s="208"/>
    </row>
    <row r="111" spans="1:7">
      <c r="A111" s="205"/>
      <c r="B111" s="206" t="s">
        <v>1213</v>
      </c>
      <c r="C111" s="301">
        <v>39843</v>
      </c>
      <c r="D111" s="207" t="s">
        <v>1212</v>
      </c>
      <c r="E111" s="207"/>
      <c r="F111" s="207"/>
      <c r="G111" s="208"/>
    </row>
    <row r="112" spans="1:7">
      <c r="A112" s="205"/>
      <c r="B112" s="206" t="s">
        <v>210</v>
      </c>
      <c r="C112" s="263"/>
      <c r="D112" s="207" t="s">
        <v>223</v>
      </c>
      <c r="E112" s="207"/>
      <c r="F112" s="207"/>
      <c r="G112" s="208"/>
    </row>
    <row r="113" spans="1:7">
      <c r="A113" s="205"/>
      <c r="B113" s="206" t="s">
        <v>212</v>
      </c>
      <c r="C113" s="301"/>
      <c r="D113" s="207" t="s">
        <v>213</v>
      </c>
      <c r="E113" s="207"/>
      <c r="F113" s="207"/>
      <c r="G113" s="208"/>
    </row>
    <row r="114" spans="1:7">
      <c r="A114" s="205"/>
      <c r="B114" s="260" t="s">
        <v>527</v>
      </c>
      <c r="C114" s="263"/>
      <c r="D114" s="207"/>
      <c r="E114" s="207"/>
      <c r="F114" s="207"/>
      <c r="G114" s="208"/>
    </row>
    <row r="115" spans="1:7">
      <c r="A115" s="205"/>
      <c r="B115" s="206" t="s">
        <v>215</v>
      </c>
      <c r="C115" s="263"/>
      <c r="D115" s="207"/>
      <c r="E115" s="207"/>
      <c r="F115" s="207"/>
      <c r="G115" s="208"/>
    </row>
    <row r="116" spans="1:7">
      <c r="A116" s="205"/>
      <c r="B116" s="276" t="s">
        <v>199</v>
      </c>
      <c r="C116" s="302"/>
      <c r="D116" s="207"/>
      <c r="E116" s="207"/>
      <c r="F116" s="207"/>
      <c r="G116" s="208"/>
    </row>
    <row r="117" spans="1:7">
      <c r="A117" s="205"/>
      <c r="B117" s="206" t="s">
        <v>216</v>
      </c>
      <c r="C117" s="265"/>
      <c r="D117" s="207"/>
      <c r="E117" s="207"/>
      <c r="F117" s="207"/>
      <c r="G117" s="208"/>
    </row>
    <row r="118" spans="1:7">
      <c r="A118" s="205"/>
      <c r="B118" s="206" t="s">
        <v>218</v>
      </c>
      <c r="C118" s="210">
        <f>C117*D118</f>
        <v>0</v>
      </c>
      <c r="D118" s="264">
        <v>0.4</v>
      </c>
      <c r="E118" s="207"/>
      <c r="F118" s="207"/>
      <c r="G118" s="208"/>
    </row>
    <row r="119" spans="1:7">
      <c r="A119" s="205"/>
      <c r="B119" s="206" t="s">
        <v>219</v>
      </c>
      <c r="C119" s="209">
        <f>C117*D119</f>
        <v>0</v>
      </c>
      <c r="D119" s="264">
        <v>0.2</v>
      </c>
      <c r="E119" s="207"/>
      <c r="F119" s="207"/>
      <c r="G119" s="208"/>
    </row>
    <row r="120" spans="1:7">
      <c r="A120" s="205"/>
      <c r="B120" s="206" t="s">
        <v>220</v>
      </c>
      <c r="C120" s="209">
        <f>C117-C118-C119</f>
        <v>0</v>
      </c>
      <c r="D120" s="207"/>
      <c r="E120" s="207"/>
      <c r="F120" s="207"/>
      <c r="G120" s="208"/>
    </row>
    <row r="121" spans="1:7">
      <c r="A121" s="205"/>
      <c r="B121" s="260" t="s">
        <v>190</v>
      </c>
      <c r="C121" s="302"/>
      <c r="D121" s="207"/>
      <c r="E121" s="207"/>
      <c r="F121" s="207"/>
      <c r="G121" s="208"/>
    </row>
    <row r="122" spans="1:7">
      <c r="A122" s="205"/>
      <c r="B122" s="260" t="s">
        <v>362</v>
      </c>
      <c r="C122" s="302"/>
      <c r="D122" s="207"/>
      <c r="E122" s="207"/>
      <c r="F122" s="207"/>
      <c r="G122" s="208"/>
    </row>
    <row r="123" spans="1:7">
      <c r="A123" s="205"/>
      <c r="B123" s="260" t="s">
        <v>191</v>
      </c>
      <c r="C123" s="302"/>
      <c r="D123" s="207"/>
      <c r="E123" s="207"/>
      <c r="F123" s="207"/>
      <c r="G123" s="208"/>
    </row>
    <row r="124" spans="1:7">
      <c r="A124" s="205"/>
      <c r="B124" s="260" t="s">
        <v>531</v>
      </c>
      <c r="C124" s="302"/>
      <c r="D124" s="207"/>
      <c r="E124" s="207"/>
      <c r="F124" s="207"/>
      <c r="G124" s="208"/>
    </row>
    <row r="125" spans="1:7">
      <c r="A125" s="205"/>
      <c r="B125" s="260" t="s">
        <v>533</v>
      </c>
      <c r="C125" s="302"/>
      <c r="D125" s="207"/>
      <c r="E125" s="207"/>
      <c r="F125" s="207"/>
      <c r="G125" s="208"/>
    </row>
    <row r="126" spans="1:7">
      <c r="A126" s="205"/>
      <c r="B126" s="260" t="s">
        <v>532</v>
      </c>
      <c r="C126" s="302"/>
      <c r="D126" s="207"/>
      <c r="E126" s="207"/>
      <c r="F126" s="207"/>
      <c r="G126" s="208"/>
    </row>
    <row r="127" spans="1:7" ht="14.25" thickBot="1">
      <c r="A127" s="211"/>
      <c r="B127" s="262" t="s">
        <v>355</v>
      </c>
      <c r="C127" s="266"/>
      <c r="D127" s="212"/>
      <c r="E127" s="212"/>
      <c r="F127" s="212"/>
      <c r="G127" s="213"/>
    </row>
  </sheetData>
  <phoneticPr fontId="2"/>
  <dataValidations count="1">
    <dataValidation type="list" allowBlank="1" showInputMessage="1" showErrorMessage="1" sqref="C4">
      <formula1>"1,2,3,4"</formula1>
    </dataValidation>
  </dataValidations>
  <pageMargins left="0.78700000000000003" right="0.78700000000000003" top="0.98399999999999999" bottom="0.98399999999999999" header="0.51200000000000001" footer="0.51200000000000001"/>
  <pageSetup paperSize="9" orientation="portrait"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AC59"/>
  <sheetViews>
    <sheetView view="pageBreakPreview" zoomScaleNormal="100" zoomScaleSheetLayoutView="100" workbookViewId="0">
      <selection activeCell="G5" sqref="A5:G6"/>
    </sheetView>
  </sheetViews>
  <sheetFormatPr defaultColWidth="9" defaultRowHeight="13.5"/>
  <cols>
    <col min="1" max="1" width="8.125" style="1356" customWidth="1"/>
    <col min="2" max="2" width="15.625" style="1355" customWidth="1"/>
    <col min="3" max="3" width="5" style="1355" customWidth="1"/>
    <col min="4" max="4" width="12.125" style="1355" customWidth="1"/>
    <col min="5" max="5" width="15.5" style="1355" customWidth="1"/>
    <col min="6" max="6" width="15.625" style="1355" customWidth="1"/>
    <col min="7" max="7" width="15.5" style="1355" customWidth="1"/>
    <col min="8" max="8" width="13.625" style="1355" customWidth="1"/>
    <col min="9" max="9" width="16.875" style="1355" customWidth="1"/>
    <col min="10" max="10" width="12.125" style="1355" customWidth="1"/>
    <col min="11" max="11" width="18.25" style="1355" customWidth="1"/>
    <col min="12" max="12" width="8.875" style="1355" customWidth="1"/>
    <col min="13" max="13" width="8.125" style="1355" customWidth="1"/>
    <col min="14" max="14" width="14.625" style="1355" customWidth="1"/>
    <col min="15" max="15" width="7.625" style="1355" customWidth="1"/>
    <col min="16" max="16" width="10" style="1355" customWidth="1"/>
    <col min="17" max="17" width="8.5" style="1355" customWidth="1"/>
    <col min="18" max="18" width="9.75" style="1355" customWidth="1"/>
    <col min="19" max="19" width="5.5" style="1355" customWidth="1"/>
    <col min="20" max="20" width="5" style="1355" customWidth="1"/>
    <col min="21" max="21" width="8" style="1355" customWidth="1"/>
    <col min="22" max="22" width="12.625" style="1355" customWidth="1"/>
    <col min="23" max="23" width="15.625" style="1355" customWidth="1"/>
    <col min="24" max="25" width="8" style="1355" customWidth="1"/>
    <col min="26" max="27" width="9" style="1355"/>
    <col min="28" max="29" width="9.5" style="1355" bestFit="1" customWidth="1"/>
    <col min="30" max="16384" width="9" style="1355"/>
  </cols>
  <sheetData>
    <row r="1" spans="1:29" ht="58.5" customHeight="1"/>
    <row r="2" spans="1:29" ht="24.75" thickBot="1">
      <c r="A2" s="1406" t="s">
        <v>1681</v>
      </c>
      <c r="W2" s="1794" t="s">
        <v>1680</v>
      </c>
      <c r="X2" s="1794"/>
      <c r="Y2" s="1794"/>
    </row>
    <row r="3" spans="1:29" ht="27" customHeight="1">
      <c r="A3" s="1727" t="s">
        <v>1679</v>
      </c>
      <c r="B3" s="1771" t="s">
        <v>1678</v>
      </c>
      <c r="C3" s="1775" t="s">
        <v>1677</v>
      </c>
      <c r="D3" s="1775" t="s">
        <v>362</v>
      </c>
      <c r="E3" s="1773" t="s">
        <v>1676</v>
      </c>
      <c r="F3" s="1775" t="s">
        <v>1675</v>
      </c>
      <c r="G3" s="1775" t="s">
        <v>1674</v>
      </c>
      <c r="H3" s="1775" t="s">
        <v>1673</v>
      </c>
      <c r="I3" s="1775" t="s">
        <v>1672</v>
      </c>
      <c r="J3" s="1790" t="s">
        <v>1671</v>
      </c>
      <c r="K3" s="1403" t="s">
        <v>1670</v>
      </c>
      <c r="L3" s="1788" t="s">
        <v>1669</v>
      </c>
      <c r="M3" s="1729" t="s">
        <v>1668</v>
      </c>
      <c r="N3" s="1405" t="s">
        <v>1667</v>
      </c>
      <c r="O3" s="1404" t="s">
        <v>1666</v>
      </c>
      <c r="P3" s="1790" t="s">
        <v>1665</v>
      </c>
      <c r="Q3" s="1790" t="s">
        <v>1664</v>
      </c>
      <c r="R3" s="1790" t="s">
        <v>358</v>
      </c>
      <c r="S3" s="1799" t="s">
        <v>1663</v>
      </c>
      <c r="T3" s="1800"/>
      <c r="U3" s="1790" t="s">
        <v>1662</v>
      </c>
      <c r="V3" s="1792" t="s">
        <v>1661</v>
      </c>
      <c r="W3" s="1795" t="s">
        <v>1660</v>
      </c>
      <c r="X3" s="1797" t="s">
        <v>1659</v>
      </c>
      <c r="Y3" s="1803" t="s">
        <v>1658</v>
      </c>
      <c r="Z3" s="1399"/>
      <c r="AA3" s="1399"/>
    </row>
    <row r="4" spans="1:29" ht="27" customHeight="1">
      <c r="A4" s="1728"/>
      <c r="B4" s="1772"/>
      <c r="C4" s="1776"/>
      <c r="D4" s="1776"/>
      <c r="E4" s="1774"/>
      <c r="F4" s="1776"/>
      <c r="G4" s="1776"/>
      <c r="H4" s="1776"/>
      <c r="I4" s="1776"/>
      <c r="J4" s="1776"/>
      <c r="K4" s="1402" t="s">
        <v>1657</v>
      </c>
      <c r="L4" s="1789"/>
      <c r="M4" s="1730"/>
      <c r="N4" s="1401" t="s">
        <v>1656</v>
      </c>
      <c r="O4" s="1400" t="s">
        <v>1655</v>
      </c>
      <c r="P4" s="1776"/>
      <c r="Q4" s="1776"/>
      <c r="R4" s="1791"/>
      <c r="S4" s="1801"/>
      <c r="T4" s="1802"/>
      <c r="U4" s="1791"/>
      <c r="V4" s="1793"/>
      <c r="W4" s="1796"/>
      <c r="X4" s="1798"/>
      <c r="Y4" s="1804"/>
      <c r="Z4" s="1399"/>
      <c r="AA4" s="1399"/>
    </row>
    <row r="5" spans="1:29" ht="26.25" customHeight="1">
      <c r="A5" s="1748">
        <v>0</v>
      </c>
      <c r="B5" s="1747"/>
      <c r="C5" s="1741" t="s">
        <v>1654</v>
      </c>
      <c r="D5" s="1733"/>
      <c r="E5" s="1377"/>
      <c r="F5" s="1736"/>
      <c r="G5" s="1744"/>
      <c r="H5" s="1777"/>
      <c r="I5" s="1777"/>
      <c r="J5" s="1733"/>
      <c r="K5" s="1385"/>
      <c r="L5" s="1768"/>
      <c r="M5" s="1745"/>
      <c r="N5" s="1394"/>
      <c r="O5" s="1393"/>
      <c r="P5" s="1782"/>
      <c r="Q5" s="1779"/>
      <c r="R5" s="1378"/>
      <c r="S5" s="1398"/>
      <c r="T5" s="1397"/>
      <c r="U5" s="1396"/>
      <c r="V5" s="1779"/>
      <c r="W5" s="1779"/>
      <c r="X5" s="1779"/>
      <c r="Y5" s="1768"/>
      <c r="AB5" s="1395"/>
      <c r="AC5" s="1395"/>
    </row>
    <row r="6" spans="1:29" ht="26.25" customHeight="1">
      <c r="A6" s="1748"/>
      <c r="B6" s="1747"/>
      <c r="C6" s="1741"/>
      <c r="D6" s="1733"/>
      <c r="E6" s="1382"/>
      <c r="F6" s="1737"/>
      <c r="G6" s="1733"/>
      <c r="H6" s="1777"/>
      <c r="I6" s="1777"/>
      <c r="J6" s="1733"/>
      <c r="K6" s="1381"/>
      <c r="L6" s="1769"/>
      <c r="M6" s="1745"/>
      <c r="N6" s="1394"/>
      <c r="O6" s="1393"/>
      <c r="P6" s="1783"/>
      <c r="Q6" s="1780"/>
      <c r="R6" s="1378"/>
      <c r="S6" s="1392"/>
      <c r="T6" s="1391"/>
      <c r="U6" s="1390"/>
      <c r="V6" s="1780"/>
      <c r="W6" s="1780"/>
      <c r="X6" s="1780"/>
      <c r="Y6" s="1769"/>
    </row>
    <row r="7" spans="1:29" ht="26.25" customHeight="1">
      <c r="A7" s="1748"/>
      <c r="B7" s="1733"/>
      <c r="C7" s="1741"/>
      <c r="D7" s="1733"/>
      <c r="E7" s="1377"/>
      <c r="F7" s="1736"/>
      <c r="G7" s="1744"/>
      <c r="H7" s="1733"/>
      <c r="I7" s="1733"/>
      <c r="J7" s="1733"/>
      <c r="K7" s="1385"/>
      <c r="L7" s="1768"/>
      <c r="M7" s="1742"/>
      <c r="N7" s="1384"/>
      <c r="O7" s="1379"/>
      <c r="P7" s="1782"/>
      <c r="Q7" s="1766"/>
      <c r="R7" s="1378"/>
      <c r="S7" s="1377" t="s">
        <v>1653</v>
      </c>
      <c r="T7" s="1376"/>
      <c r="U7" s="1383"/>
      <c r="V7" s="1779"/>
      <c r="W7" s="1784"/>
      <c r="X7" s="1779"/>
      <c r="Y7" s="1781"/>
    </row>
    <row r="8" spans="1:29" ht="26.25" customHeight="1">
      <c r="A8" s="1748"/>
      <c r="B8" s="1733"/>
      <c r="C8" s="1741"/>
      <c r="D8" s="1733"/>
      <c r="E8" s="1382"/>
      <c r="F8" s="1737"/>
      <c r="G8" s="1733"/>
      <c r="H8" s="1733"/>
      <c r="I8" s="1733"/>
      <c r="J8" s="1733"/>
      <c r="K8" s="1381"/>
      <c r="L8" s="1769"/>
      <c r="M8" s="1742"/>
      <c r="N8" s="1380"/>
      <c r="O8" s="1379"/>
      <c r="P8" s="1783"/>
      <c r="Q8" s="1766"/>
      <c r="R8" s="1378"/>
      <c r="S8" s="1377" t="s">
        <v>1652</v>
      </c>
      <c r="T8" s="1376"/>
      <c r="U8" s="1375"/>
      <c r="V8" s="1780"/>
      <c r="W8" s="1785"/>
      <c r="X8" s="1780"/>
      <c r="Y8" s="1769"/>
    </row>
    <row r="9" spans="1:29" ht="26.25" customHeight="1">
      <c r="A9" s="1748"/>
      <c r="B9" s="1733"/>
      <c r="C9" s="1741"/>
      <c r="D9" s="1733"/>
      <c r="E9" s="1377"/>
      <c r="F9" s="1736"/>
      <c r="G9" s="1744"/>
      <c r="H9" s="1733"/>
      <c r="I9" s="1744"/>
      <c r="J9" s="1733"/>
      <c r="K9" s="1385"/>
      <c r="L9" s="1768"/>
      <c r="M9" s="1742"/>
      <c r="N9" s="1384"/>
      <c r="O9" s="1379"/>
      <c r="P9" s="1767"/>
      <c r="Q9" s="1766"/>
      <c r="R9" s="1378"/>
      <c r="S9" s="1377" t="s">
        <v>1653</v>
      </c>
      <c r="T9" s="1376"/>
      <c r="U9" s="1383"/>
      <c r="V9" s="1779"/>
      <c r="W9" s="1784"/>
      <c r="X9" s="1779"/>
      <c r="Y9" s="1781"/>
    </row>
    <row r="10" spans="1:29" ht="26.25" customHeight="1">
      <c r="A10" s="1748"/>
      <c r="B10" s="1733"/>
      <c r="C10" s="1741"/>
      <c r="D10" s="1733"/>
      <c r="E10" s="1382"/>
      <c r="F10" s="1737"/>
      <c r="G10" s="1733"/>
      <c r="H10" s="1733"/>
      <c r="I10" s="1733"/>
      <c r="J10" s="1733"/>
      <c r="K10" s="1381"/>
      <c r="L10" s="1769"/>
      <c r="M10" s="1742"/>
      <c r="N10" s="1380"/>
      <c r="O10" s="1379"/>
      <c r="P10" s="1767"/>
      <c r="Q10" s="1766"/>
      <c r="R10" s="1378"/>
      <c r="S10" s="1377" t="s">
        <v>1652</v>
      </c>
      <c r="T10" s="1376"/>
      <c r="U10" s="1375"/>
      <c r="V10" s="1780"/>
      <c r="W10" s="1785"/>
      <c r="X10" s="1780"/>
      <c r="Y10" s="1769"/>
    </row>
    <row r="11" spans="1:29" ht="26.25" customHeight="1">
      <c r="A11" s="1731"/>
      <c r="B11" s="1743"/>
      <c r="C11" s="1738"/>
      <c r="D11" s="1743"/>
      <c r="E11" s="1389"/>
      <c r="F11" s="1739"/>
      <c r="G11" s="1746"/>
      <c r="H11" s="1743"/>
      <c r="I11" s="1746"/>
      <c r="J11" s="1743"/>
      <c r="K11" s="1388"/>
      <c r="L11" s="1768"/>
      <c r="M11" s="1778"/>
      <c r="N11" s="1384"/>
      <c r="O11" s="1379"/>
      <c r="P11" s="1767"/>
      <c r="Q11" s="1766"/>
      <c r="R11" s="1378"/>
      <c r="S11" s="1377" t="s">
        <v>1653</v>
      </c>
      <c r="T11" s="1376"/>
      <c r="U11" s="1383"/>
      <c r="V11" s="1779"/>
      <c r="W11" s="1784"/>
      <c r="X11" s="1779"/>
      <c r="Y11" s="1781"/>
    </row>
    <row r="12" spans="1:29" ht="26.25" customHeight="1">
      <c r="A12" s="1732"/>
      <c r="B12" s="1743"/>
      <c r="C12" s="1738"/>
      <c r="D12" s="1743"/>
      <c r="E12" s="1387"/>
      <c r="F12" s="1740"/>
      <c r="G12" s="1743"/>
      <c r="H12" s="1743"/>
      <c r="I12" s="1743"/>
      <c r="J12" s="1743"/>
      <c r="K12" s="1386"/>
      <c r="L12" s="1769"/>
      <c r="M12" s="1778"/>
      <c r="N12" s="1380"/>
      <c r="O12" s="1379"/>
      <c r="P12" s="1767"/>
      <c r="Q12" s="1766"/>
      <c r="R12" s="1378"/>
      <c r="S12" s="1377" t="s">
        <v>1652</v>
      </c>
      <c r="T12" s="1376"/>
      <c r="U12" s="1375"/>
      <c r="V12" s="1780"/>
      <c r="W12" s="1785"/>
      <c r="X12" s="1780"/>
      <c r="Y12" s="1769"/>
    </row>
    <row r="13" spans="1:29" ht="26.25" customHeight="1">
      <c r="A13" s="1734"/>
      <c r="B13" s="1733"/>
      <c r="C13" s="1741"/>
      <c r="D13" s="1733"/>
      <c r="E13" s="1377"/>
      <c r="F13" s="1736"/>
      <c r="G13" s="1744"/>
      <c r="H13" s="1733"/>
      <c r="I13" s="1744"/>
      <c r="J13" s="1733"/>
      <c r="K13" s="1385"/>
      <c r="L13" s="1768"/>
      <c r="M13" s="1742"/>
      <c r="N13" s="1384"/>
      <c r="O13" s="1379"/>
      <c r="P13" s="1767"/>
      <c r="Q13" s="1766"/>
      <c r="R13" s="1378"/>
      <c r="S13" s="1377" t="s">
        <v>1653</v>
      </c>
      <c r="T13" s="1376"/>
      <c r="U13" s="1383"/>
      <c r="V13" s="1779"/>
      <c r="W13" s="1784"/>
      <c r="X13" s="1779"/>
      <c r="Y13" s="1781"/>
    </row>
    <row r="14" spans="1:29" ht="26.25" customHeight="1">
      <c r="A14" s="1735"/>
      <c r="B14" s="1733"/>
      <c r="C14" s="1741"/>
      <c r="D14" s="1733"/>
      <c r="E14" s="1382"/>
      <c r="F14" s="1737"/>
      <c r="G14" s="1733"/>
      <c r="H14" s="1733"/>
      <c r="I14" s="1733"/>
      <c r="J14" s="1733"/>
      <c r="K14" s="1381"/>
      <c r="L14" s="1769"/>
      <c r="M14" s="1742"/>
      <c r="N14" s="1380"/>
      <c r="O14" s="1379"/>
      <c r="P14" s="1767"/>
      <c r="Q14" s="1766"/>
      <c r="R14" s="1378"/>
      <c r="S14" s="1377" t="s">
        <v>1652</v>
      </c>
      <c r="T14" s="1376"/>
      <c r="U14" s="1375"/>
      <c r="V14" s="1780"/>
      <c r="W14" s="1785"/>
      <c r="X14" s="1780"/>
      <c r="Y14" s="1769"/>
    </row>
    <row r="15" spans="1:29" ht="26.25" customHeight="1">
      <c r="A15" s="1770"/>
      <c r="B15" s="1733"/>
      <c r="C15" s="1741"/>
      <c r="D15" s="1733"/>
      <c r="E15" s="1377"/>
      <c r="F15" s="1736"/>
      <c r="G15" s="1744"/>
      <c r="H15" s="1733"/>
      <c r="I15" s="1744"/>
      <c r="J15" s="1733"/>
      <c r="K15" s="1385"/>
      <c r="L15" s="1768"/>
      <c r="M15" s="1742"/>
      <c r="N15" s="1384"/>
      <c r="O15" s="1379"/>
      <c r="P15" s="1767"/>
      <c r="Q15" s="1766"/>
      <c r="R15" s="1378"/>
      <c r="S15" s="1377" t="s">
        <v>1653</v>
      </c>
      <c r="T15" s="1376"/>
      <c r="U15" s="1383"/>
      <c r="V15" s="1779"/>
      <c r="W15" s="1784"/>
      <c r="X15" s="1779"/>
      <c r="Y15" s="1781"/>
    </row>
    <row r="16" spans="1:29" ht="26.25" customHeight="1">
      <c r="A16" s="1748"/>
      <c r="B16" s="1733"/>
      <c r="C16" s="1741"/>
      <c r="D16" s="1733"/>
      <c r="E16" s="1382"/>
      <c r="F16" s="1737"/>
      <c r="G16" s="1733"/>
      <c r="H16" s="1733"/>
      <c r="I16" s="1733"/>
      <c r="J16" s="1733"/>
      <c r="K16" s="1381"/>
      <c r="L16" s="1769"/>
      <c r="M16" s="1742"/>
      <c r="N16" s="1380"/>
      <c r="O16" s="1379"/>
      <c r="P16" s="1767"/>
      <c r="Q16" s="1766"/>
      <c r="R16" s="1378"/>
      <c r="S16" s="1377" t="s">
        <v>1652</v>
      </c>
      <c r="T16" s="1376"/>
      <c r="U16" s="1375"/>
      <c r="V16" s="1780"/>
      <c r="W16" s="1785"/>
      <c r="X16" s="1780"/>
      <c r="Y16" s="1769"/>
    </row>
    <row r="17" spans="1:25" ht="18" customHeight="1">
      <c r="A17" s="1748"/>
      <c r="B17" s="1752"/>
      <c r="C17" s="1750"/>
      <c r="D17" s="1752"/>
      <c r="E17" s="1367"/>
      <c r="F17" s="1762"/>
      <c r="G17" s="1764"/>
      <c r="H17" s="1752"/>
      <c r="I17" s="1752"/>
      <c r="J17" s="1752"/>
      <c r="K17" s="1369"/>
      <c r="L17" s="1757"/>
      <c r="M17" s="1756"/>
      <c r="N17" s="1368"/>
      <c r="O17" s="1367"/>
      <c r="P17" s="1752"/>
      <c r="Q17" s="1752"/>
      <c r="R17" s="1367"/>
      <c r="S17" s="1367" t="s">
        <v>1653</v>
      </c>
      <c r="T17" s="1366"/>
      <c r="U17" s="1366"/>
      <c r="V17" s="1754"/>
      <c r="W17" s="1786"/>
      <c r="X17" s="1374"/>
      <c r="Y17" s="1757"/>
    </row>
    <row r="18" spans="1:25" ht="18" customHeight="1">
      <c r="A18" s="1748"/>
      <c r="B18" s="1752"/>
      <c r="C18" s="1750"/>
      <c r="D18" s="1752"/>
      <c r="E18" s="1372"/>
      <c r="F18" s="1765"/>
      <c r="G18" s="1752"/>
      <c r="H18" s="1752"/>
      <c r="I18" s="1752"/>
      <c r="J18" s="1752"/>
      <c r="K18" s="1371"/>
      <c r="L18" s="1758"/>
      <c r="M18" s="1756"/>
      <c r="N18" s="1368"/>
      <c r="O18" s="1367"/>
      <c r="P18" s="1752"/>
      <c r="Q18" s="1752"/>
      <c r="R18" s="1367"/>
      <c r="S18" s="1367" t="s">
        <v>1652</v>
      </c>
      <c r="T18" s="1366"/>
      <c r="U18" s="1366"/>
      <c r="V18" s="1755"/>
      <c r="W18" s="1787"/>
      <c r="X18" s="1373"/>
      <c r="Y18" s="1758"/>
    </row>
    <row r="19" spans="1:25" ht="18" customHeight="1">
      <c r="A19" s="1748"/>
      <c r="B19" s="1752"/>
      <c r="C19" s="1750"/>
      <c r="D19" s="1752"/>
      <c r="E19" s="1367"/>
      <c r="F19" s="1762"/>
      <c r="G19" s="1764"/>
      <c r="H19" s="1752"/>
      <c r="I19" s="1752"/>
      <c r="J19" s="1752"/>
      <c r="K19" s="1369"/>
      <c r="L19" s="1757"/>
      <c r="M19" s="1756"/>
      <c r="N19" s="1368"/>
      <c r="O19" s="1367"/>
      <c r="P19" s="1752"/>
      <c r="Q19" s="1752"/>
      <c r="R19" s="1367"/>
      <c r="S19" s="1367" t="s">
        <v>1653</v>
      </c>
      <c r="T19" s="1366"/>
      <c r="U19" s="1366"/>
      <c r="V19" s="1754"/>
      <c r="W19" s="1786"/>
      <c r="X19" s="1374"/>
      <c r="Y19" s="1757"/>
    </row>
    <row r="20" spans="1:25" ht="18" customHeight="1">
      <c r="A20" s="1748"/>
      <c r="B20" s="1752"/>
      <c r="C20" s="1750"/>
      <c r="D20" s="1752"/>
      <c r="E20" s="1372"/>
      <c r="F20" s="1765"/>
      <c r="G20" s="1752"/>
      <c r="H20" s="1752"/>
      <c r="I20" s="1752"/>
      <c r="J20" s="1752"/>
      <c r="K20" s="1371"/>
      <c r="L20" s="1758"/>
      <c r="M20" s="1756"/>
      <c r="N20" s="1368"/>
      <c r="O20" s="1367"/>
      <c r="P20" s="1752"/>
      <c r="Q20" s="1752"/>
      <c r="R20" s="1367"/>
      <c r="S20" s="1367" t="s">
        <v>1652</v>
      </c>
      <c r="T20" s="1366"/>
      <c r="U20" s="1366"/>
      <c r="V20" s="1755"/>
      <c r="W20" s="1787"/>
      <c r="X20" s="1373"/>
      <c r="Y20" s="1758"/>
    </row>
    <row r="21" spans="1:25" ht="18" customHeight="1">
      <c r="A21" s="1748"/>
      <c r="B21" s="1752"/>
      <c r="C21" s="1750"/>
      <c r="D21" s="1752"/>
      <c r="E21" s="1367"/>
      <c r="F21" s="1762"/>
      <c r="G21" s="1764"/>
      <c r="H21" s="1752"/>
      <c r="I21" s="1752"/>
      <c r="J21" s="1752"/>
      <c r="K21" s="1369"/>
      <c r="L21" s="1757"/>
      <c r="M21" s="1756"/>
      <c r="N21" s="1368"/>
      <c r="O21" s="1367"/>
      <c r="P21" s="1752"/>
      <c r="Q21" s="1752"/>
      <c r="R21" s="1367"/>
      <c r="S21" s="1367" t="s">
        <v>1653</v>
      </c>
      <c r="T21" s="1366"/>
      <c r="U21" s="1366"/>
      <c r="V21" s="1754"/>
      <c r="W21" s="1786"/>
      <c r="X21" s="1374"/>
      <c r="Y21" s="1757"/>
    </row>
    <row r="22" spans="1:25" ht="18" customHeight="1">
      <c r="A22" s="1748"/>
      <c r="B22" s="1752"/>
      <c r="C22" s="1750"/>
      <c r="D22" s="1752"/>
      <c r="E22" s="1372"/>
      <c r="F22" s="1765"/>
      <c r="G22" s="1752"/>
      <c r="H22" s="1752"/>
      <c r="I22" s="1752"/>
      <c r="J22" s="1752"/>
      <c r="K22" s="1371"/>
      <c r="L22" s="1758"/>
      <c r="M22" s="1756"/>
      <c r="N22" s="1368"/>
      <c r="O22" s="1367"/>
      <c r="P22" s="1752"/>
      <c r="Q22" s="1752"/>
      <c r="R22" s="1367"/>
      <c r="S22" s="1367" t="s">
        <v>1652</v>
      </c>
      <c r="T22" s="1366"/>
      <c r="U22" s="1366"/>
      <c r="V22" s="1755"/>
      <c r="W22" s="1787"/>
      <c r="X22" s="1373"/>
      <c r="Y22" s="1758"/>
    </row>
    <row r="23" spans="1:25" ht="18" customHeight="1">
      <c r="A23" s="1748"/>
      <c r="B23" s="1752"/>
      <c r="C23" s="1750"/>
      <c r="D23" s="1752"/>
      <c r="E23" s="1367"/>
      <c r="F23" s="1762"/>
      <c r="G23" s="1764"/>
      <c r="H23" s="1752"/>
      <c r="I23" s="1752"/>
      <c r="J23" s="1752"/>
      <c r="K23" s="1369"/>
      <c r="L23" s="1757"/>
      <c r="M23" s="1756"/>
      <c r="N23" s="1368"/>
      <c r="O23" s="1367"/>
      <c r="P23" s="1752"/>
      <c r="Q23" s="1752"/>
      <c r="R23" s="1367"/>
      <c r="S23" s="1367" t="s">
        <v>1653</v>
      </c>
      <c r="T23" s="1366"/>
      <c r="U23" s="1366"/>
      <c r="V23" s="1754"/>
      <c r="W23" s="1754"/>
      <c r="X23" s="1365"/>
      <c r="Y23" s="1757"/>
    </row>
    <row r="24" spans="1:25" ht="18" customHeight="1">
      <c r="A24" s="1748"/>
      <c r="B24" s="1752"/>
      <c r="C24" s="1750"/>
      <c r="D24" s="1752"/>
      <c r="E24" s="1372"/>
      <c r="F24" s="1765"/>
      <c r="G24" s="1752"/>
      <c r="H24" s="1752"/>
      <c r="I24" s="1752"/>
      <c r="J24" s="1752"/>
      <c r="K24" s="1371"/>
      <c r="L24" s="1758"/>
      <c r="M24" s="1756"/>
      <c r="N24" s="1368"/>
      <c r="O24" s="1367"/>
      <c r="P24" s="1752"/>
      <c r="Q24" s="1752"/>
      <c r="R24" s="1367"/>
      <c r="S24" s="1367" t="s">
        <v>1652</v>
      </c>
      <c r="T24" s="1366"/>
      <c r="U24" s="1366"/>
      <c r="V24" s="1755"/>
      <c r="W24" s="1755"/>
      <c r="X24" s="1370"/>
      <c r="Y24" s="1758"/>
    </row>
    <row r="25" spans="1:25" ht="18" customHeight="1">
      <c r="A25" s="1748"/>
      <c r="B25" s="1752"/>
      <c r="C25" s="1750"/>
      <c r="D25" s="1752"/>
      <c r="E25" s="1367"/>
      <c r="F25" s="1762"/>
      <c r="G25" s="1764"/>
      <c r="H25" s="1752"/>
      <c r="I25" s="1752"/>
      <c r="J25" s="1752"/>
      <c r="K25" s="1369"/>
      <c r="L25" s="1757"/>
      <c r="M25" s="1756"/>
      <c r="N25" s="1368"/>
      <c r="O25" s="1367"/>
      <c r="P25" s="1752"/>
      <c r="Q25" s="1752"/>
      <c r="R25" s="1367"/>
      <c r="S25" s="1367" t="s">
        <v>1653</v>
      </c>
      <c r="T25" s="1366"/>
      <c r="U25" s="1366"/>
      <c r="V25" s="1754"/>
      <c r="W25" s="1754"/>
      <c r="X25" s="1365"/>
      <c r="Y25" s="1757"/>
    </row>
    <row r="26" spans="1:25" ht="18" customHeight="1">
      <c r="A26" s="1748"/>
      <c r="B26" s="1752"/>
      <c r="C26" s="1750"/>
      <c r="D26" s="1752"/>
      <c r="E26" s="1372"/>
      <c r="F26" s="1765"/>
      <c r="G26" s="1752"/>
      <c r="H26" s="1752"/>
      <c r="I26" s="1752"/>
      <c r="J26" s="1752"/>
      <c r="K26" s="1371"/>
      <c r="L26" s="1758"/>
      <c r="M26" s="1756"/>
      <c r="N26" s="1368"/>
      <c r="O26" s="1367"/>
      <c r="P26" s="1752"/>
      <c r="Q26" s="1752"/>
      <c r="R26" s="1367"/>
      <c r="S26" s="1367" t="s">
        <v>1652</v>
      </c>
      <c r="T26" s="1366"/>
      <c r="U26" s="1366"/>
      <c r="V26" s="1755"/>
      <c r="W26" s="1755"/>
      <c r="X26" s="1370"/>
      <c r="Y26" s="1758"/>
    </row>
    <row r="27" spans="1:25" ht="18" customHeight="1">
      <c r="A27" s="1748"/>
      <c r="B27" s="1752"/>
      <c r="C27" s="1750"/>
      <c r="D27" s="1752"/>
      <c r="E27" s="1367"/>
      <c r="F27" s="1762"/>
      <c r="G27" s="1764"/>
      <c r="H27" s="1752"/>
      <c r="I27" s="1752"/>
      <c r="J27" s="1752"/>
      <c r="K27" s="1369"/>
      <c r="L27" s="1757"/>
      <c r="M27" s="1756"/>
      <c r="N27" s="1368"/>
      <c r="O27" s="1367"/>
      <c r="P27" s="1752"/>
      <c r="Q27" s="1752"/>
      <c r="R27" s="1367"/>
      <c r="S27" s="1367" t="s">
        <v>1653</v>
      </c>
      <c r="T27" s="1366"/>
      <c r="U27" s="1366"/>
      <c r="V27" s="1754"/>
      <c r="W27" s="1754"/>
      <c r="X27" s="1365"/>
      <c r="Y27" s="1757"/>
    </row>
    <row r="28" spans="1:25" ht="18" customHeight="1">
      <c r="A28" s="1748"/>
      <c r="B28" s="1752"/>
      <c r="C28" s="1750"/>
      <c r="D28" s="1752"/>
      <c r="E28" s="1372"/>
      <c r="F28" s="1765"/>
      <c r="G28" s="1752"/>
      <c r="H28" s="1752"/>
      <c r="I28" s="1752"/>
      <c r="J28" s="1752"/>
      <c r="K28" s="1371"/>
      <c r="L28" s="1758"/>
      <c r="M28" s="1756"/>
      <c r="N28" s="1368"/>
      <c r="O28" s="1367"/>
      <c r="P28" s="1752"/>
      <c r="Q28" s="1752"/>
      <c r="R28" s="1367"/>
      <c r="S28" s="1367" t="s">
        <v>1652</v>
      </c>
      <c r="T28" s="1366"/>
      <c r="U28" s="1366"/>
      <c r="V28" s="1755"/>
      <c r="W28" s="1755"/>
      <c r="X28" s="1370"/>
      <c r="Y28" s="1758"/>
    </row>
    <row r="29" spans="1:25" ht="18" customHeight="1">
      <c r="A29" s="1748"/>
      <c r="B29" s="1752"/>
      <c r="C29" s="1750"/>
      <c r="D29" s="1752"/>
      <c r="E29" s="1367"/>
      <c r="F29" s="1762"/>
      <c r="G29" s="1764"/>
      <c r="H29" s="1752"/>
      <c r="I29" s="1752"/>
      <c r="J29" s="1752"/>
      <c r="K29" s="1369"/>
      <c r="L29" s="1757"/>
      <c r="M29" s="1756"/>
      <c r="N29" s="1368"/>
      <c r="O29" s="1367"/>
      <c r="P29" s="1752"/>
      <c r="Q29" s="1752"/>
      <c r="R29" s="1367"/>
      <c r="S29" s="1367" t="s">
        <v>1653</v>
      </c>
      <c r="T29" s="1366"/>
      <c r="U29" s="1366"/>
      <c r="V29" s="1754"/>
      <c r="W29" s="1754"/>
      <c r="X29" s="1365"/>
      <c r="Y29" s="1757"/>
    </row>
    <row r="30" spans="1:25" ht="18" customHeight="1">
      <c r="A30" s="1748"/>
      <c r="B30" s="1752"/>
      <c r="C30" s="1750"/>
      <c r="D30" s="1752"/>
      <c r="E30" s="1372"/>
      <c r="F30" s="1765"/>
      <c r="G30" s="1752"/>
      <c r="H30" s="1752"/>
      <c r="I30" s="1752"/>
      <c r="J30" s="1752"/>
      <c r="K30" s="1371"/>
      <c r="L30" s="1758"/>
      <c r="M30" s="1756"/>
      <c r="N30" s="1368"/>
      <c r="O30" s="1367"/>
      <c r="P30" s="1752"/>
      <c r="Q30" s="1752"/>
      <c r="R30" s="1367"/>
      <c r="S30" s="1367" t="s">
        <v>1652</v>
      </c>
      <c r="T30" s="1366"/>
      <c r="U30" s="1366"/>
      <c r="V30" s="1755"/>
      <c r="W30" s="1755"/>
      <c r="X30" s="1370"/>
      <c r="Y30" s="1758"/>
    </row>
    <row r="31" spans="1:25" ht="18" customHeight="1">
      <c r="A31" s="1748"/>
      <c r="B31" s="1752"/>
      <c r="C31" s="1750"/>
      <c r="D31" s="1752"/>
      <c r="E31" s="1367"/>
      <c r="F31" s="1762"/>
      <c r="G31" s="1764"/>
      <c r="H31" s="1752"/>
      <c r="I31" s="1752"/>
      <c r="J31" s="1752"/>
      <c r="K31" s="1369"/>
      <c r="L31" s="1757"/>
      <c r="M31" s="1756"/>
      <c r="N31" s="1368"/>
      <c r="O31" s="1367"/>
      <c r="P31" s="1752"/>
      <c r="Q31" s="1752"/>
      <c r="R31" s="1367"/>
      <c r="S31" s="1367" t="s">
        <v>1653</v>
      </c>
      <c r="T31" s="1366"/>
      <c r="U31" s="1366"/>
      <c r="V31" s="1754"/>
      <c r="W31" s="1754"/>
      <c r="X31" s="1365"/>
      <c r="Y31" s="1757"/>
    </row>
    <row r="32" spans="1:25" ht="18" customHeight="1">
      <c r="A32" s="1748"/>
      <c r="B32" s="1752"/>
      <c r="C32" s="1750"/>
      <c r="D32" s="1752"/>
      <c r="E32" s="1372"/>
      <c r="F32" s="1765"/>
      <c r="G32" s="1752"/>
      <c r="H32" s="1752"/>
      <c r="I32" s="1752"/>
      <c r="J32" s="1752"/>
      <c r="K32" s="1371"/>
      <c r="L32" s="1758"/>
      <c r="M32" s="1756"/>
      <c r="N32" s="1368"/>
      <c r="O32" s="1367"/>
      <c r="P32" s="1752"/>
      <c r="Q32" s="1752"/>
      <c r="R32" s="1367"/>
      <c r="S32" s="1367" t="s">
        <v>1652</v>
      </c>
      <c r="T32" s="1366"/>
      <c r="U32" s="1366"/>
      <c r="V32" s="1755"/>
      <c r="W32" s="1755"/>
      <c r="X32" s="1370"/>
      <c r="Y32" s="1758"/>
    </row>
    <row r="33" spans="1:25" ht="18" customHeight="1">
      <c r="A33" s="1748"/>
      <c r="B33" s="1752"/>
      <c r="C33" s="1750"/>
      <c r="D33" s="1752"/>
      <c r="E33" s="1367"/>
      <c r="F33" s="1762"/>
      <c r="G33" s="1764"/>
      <c r="H33" s="1752"/>
      <c r="I33" s="1752"/>
      <c r="J33" s="1752"/>
      <c r="K33" s="1369"/>
      <c r="L33" s="1757"/>
      <c r="M33" s="1756"/>
      <c r="N33" s="1368"/>
      <c r="O33" s="1367"/>
      <c r="P33" s="1752"/>
      <c r="Q33" s="1752"/>
      <c r="R33" s="1367"/>
      <c r="S33" s="1367" t="s">
        <v>1653</v>
      </c>
      <c r="T33" s="1366"/>
      <c r="U33" s="1366"/>
      <c r="V33" s="1754"/>
      <c r="W33" s="1754"/>
      <c r="X33" s="1365"/>
      <c r="Y33" s="1757"/>
    </row>
    <row r="34" spans="1:25" ht="18" customHeight="1">
      <c r="A34" s="1748"/>
      <c r="B34" s="1752"/>
      <c r="C34" s="1750"/>
      <c r="D34" s="1752"/>
      <c r="E34" s="1372"/>
      <c r="F34" s="1765"/>
      <c r="G34" s="1752"/>
      <c r="H34" s="1752"/>
      <c r="I34" s="1752"/>
      <c r="J34" s="1752"/>
      <c r="K34" s="1371"/>
      <c r="L34" s="1758"/>
      <c r="M34" s="1756"/>
      <c r="N34" s="1368"/>
      <c r="O34" s="1367"/>
      <c r="P34" s="1752"/>
      <c r="Q34" s="1752"/>
      <c r="R34" s="1367"/>
      <c r="S34" s="1367" t="s">
        <v>1652</v>
      </c>
      <c r="T34" s="1366"/>
      <c r="U34" s="1366"/>
      <c r="V34" s="1755"/>
      <c r="W34" s="1755"/>
      <c r="X34" s="1370"/>
      <c r="Y34" s="1758"/>
    </row>
    <row r="35" spans="1:25" ht="18" customHeight="1">
      <c r="A35" s="1748"/>
      <c r="B35" s="1752"/>
      <c r="C35" s="1750"/>
      <c r="D35" s="1752"/>
      <c r="E35" s="1367"/>
      <c r="F35" s="1762"/>
      <c r="G35" s="1764"/>
      <c r="H35" s="1752"/>
      <c r="I35" s="1752"/>
      <c r="J35" s="1752"/>
      <c r="K35" s="1369"/>
      <c r="L35" s="1757"/>
      <c r="M35" s="1756"/>
      <c r="N35" s="1368"/>
      <c r="O35" s="1367"/>
      <c r="P35" s="1752"/>
      <c r="Q35" s="1752"/>
      <c r="R35" s="1367"/>
      <c r="S35" s="1367" t="s">
        <v>1653</v>
      </c>
      <c r="T35" s="1366"/>
      <c r="U35" s="1366"/>
      <c r="V35" s="1754"/>
      <c r="W35" s="1754"/>
      <c r="X35" s="1365"/>
      <c r="Y35" s="1757"/>
    </row>
    <row r="36" spans="1:25" ht="18" customHeight="1">
      <c r="A36" s="1748"/>
      <c r="B36" s="1752"/>
      <c r="C36" s="1750"/>
      <c r="D36" s="1752"/>
      <c r="E36" s="1372"/>
      <c r="F36" s="1765"/>
      <c r="G36" s="1752"/>
      <c r="H36" s="1752"/>
      <c r="I36" s="1752"/>
      <c r="J36" s="1752"/>
      <c r="K36" s="1371"/>
      <c r="L36" s="1758"/>
      <c r="M36" s="1756"/>
      <c r="N36" s="1368"/>
      <c r="O36" s="1367"/>
      <c r="P36" s="1752"/>
      <c r="Q36" s="1752"/>
      <c r="R36" s="1367"/>
      <c r="S36" s="1367" t="s">
        <v>1652</v>
      </c>
      <c r="T36" s="1366"/>
      <c r="U36" s="1366"/>
      <c r="V36" s="1755"/>
      <c r="W36" s="1755"/>
      <c r="X36" s="1370"/>
      <c r="Y36" s="1758"/>
    </row>
    <row r="37" spans="1:25" ht="18" customHeight="1">
      <c r="A37" s="1748"/>
      <c r="B37" s="1752"/>
      <c r="C37" s="1750"/>
      <c r="D37" s="1752"/>
      <c r="E37" s="1367"/>
      <c r="F37" s="1762"/>
      <c r="G37" s="1764"/>
      <c r="H37" s="1752"/>
      <c r="I37" s="1752"/>
      <c r="J37" s="1752"/>
      <c r="K37" s="1369"/>
      <c r="L37" s="1757"/>
      <c r="M37" s="1756"/>
      <c r="N37" s="1368"/>
      <c r="O37" s="1367"/>
      <c r="P37" s="1752"/>
      <c r="Q37" s="1752"/>
      <c r="R37" s="1367"/>
      <c r="S37" s="1367" t="s">
        <v>1653</v>
      </c>
      <c r="T37" s="1366"/>
      <c r="U37" s="1366"/>
      <c r="V37" s="1754"/>
      <c r="W37" s="1754"/>
      <c r="X37" s="1365"/>
      <c r="Y37" s="1757"/>
    </row>
    <row r="38" spans="1:25" ht="18" customHeight="1">
      <c r="A38" s="1748"/>
      <c r="B38" s="1752"/>
      <c r="C38" s="1750"/>
      <c r="D38" s="1752"/>
      <c r="E38" s="1372"/>
      <c r="F38" s="1765"/>
      <c r="G38" s="1752"/>
      <c r="H38" s="1752"/>
      <c r="I38" s="1752"/>
      <c r="J38" s="1752"/>
      <c r="K38" s="1371"/>
      <c r="L38" s="1758"/>
      <c r="M38" s="1756"/>
      <c r="N38" s="1368"/>
      <c r="O38" s="1367"/>
      <c r="P38" s="1752"/>
      <c r="Q38" s="1752"/>
      <c r="R38" s="1367"/>
      <c r="S38" s="1367" t="s">
        <v>1652</v>
      </c>
      <c r="T38" s="1366"/>
      <c r="U38" s="1366"/>
      <c r="V38" s="1755"/>
      <c r="W38" s="1755"/>
      <c r="X38" s="1370"/>
      <c r="Y38" s="1758"/>
    </row>
    <row r="39" spans="1:25" ht="18" customHeight="1">
      <c r="A39" s="1748"/>
      <c r="B39" s="1752"/>
      <c r="C39" s="1750"/>
      <c r="D39" s="1752"/>
      <c r="E39" s="1367"/>
      <c r="F39" s="1762"/>
      <c r="G39" s="1764"/>
      <c r="H39" s="1752"/>
      <c r="I39" s="1752"/>
      <c r="J39" s="1752"/>
      <c r="K39" s="1369"/>
      <c r="L39" s="1757"/>
      <c r="M39" s="1756"/>
      <c r="N39" s="1368"/>
      <c r="O39" s="1367"/>
      <c r="P39" s="1752"/>
      <c r="Q39" s="1752"/>
      <c r="R39" s="1367"/>
      <c r="S39" s="1367" t="s">
        <v>1653</v>
      </c>
      <c r="T39" s="1366"/>
      <c r="U39" s="1366"/>
      <c r="V39" s="1754"/>
      <c r="W39" s="1754"/>
      <c r="X39" s="1365"/>
      <c r="Y39" s="1757"/>
    </row>
    <row r="40" spans="1:25" ht="18" customHeight="1">
      <c r="A40" s="1748"/>
      <c r="B40" s="1752"/>
      <c r="C40" s="1750"/>
      <c r="D40" s="1752"/>
      <c r="E40" s="1372"/>
      <c r="F40" s="1765"/>
      <c r="G40" s="1752"/>
      <c r="H40" s="1752"/>
      <c r="I40" s="1752"/>
      <c r="J40" s="1752"/>
      <c r="K40" s="1371"/>
      <c r="L40" s="1758"/>
      <c r="M40" s="1756"/>
      <c r="N40" s="1368"/>
      <c r="O40" s="1367"/>
      <c r="P40" s="1752"/>
      <c r="Q40" s="1752"/>
      <c r="R40" s="1367"/>
      <c r="S40" s="1367" t="s">
        <v>1652</v>
      </c>
      <c r="T40" s="1366"/>
      <c r="U40" s="1366"/>
      <c r="V40" s="1755"/>
      <c r="W40" s="1755"/>
      <c r="X40" s="1370"/>
      <c r="Y40" s="1758"/>
    </row>
    <row r="41" spans="1:25" ht="18" customHeight="1">
      <c r="A41" s="1748"/>
      <c r="B41" s="1752"/>
      <c r="C41" s="1750"/>
      <c r="D41" s="1752"/>
      <c r="E41" s="1367"/>
      <c r="F41" s="1762"/>
      <c r="G41" s="1764"/>
      <c r="H41" s="1752"/>
      <c r="I41" s="1752"/>
      <c r="J41" s="1752"/>
      <c r="K41" s="1369"/>
      <c r="L41" s="1757"/>
      <c r="M41" s="1756"/>
      <c r="N41" s="1368"/>
      <c r="O41" s="1367"/>
      <c r="P41" s="1752"/>
      <c r="Q41" s="1752"/>
      <c r="R41" s="1367"/>
      <c r="S41" s="1367" t="s">
        <v>1653</v>
      </c>
      <c r="T41" s="1366"/>
      <c r="U41" s="1366"/>
      <c r="V41" s="1754"/>
      <c r="W41" s="1754"/>
      <c r="X41" s="1365"/>
      <c r="Y41" s="1757"/>
    </row>
    <row r="42" spans="1:25" ht="18" customHeight="1">
      <c r="A42" s="1748"/>
      <c r="B42" s="1752"/>
      <c r="C42" s="1750"/>
      <c r="D42" s="1752"/>
      <c r="E42" s="1372"/>
      <c r="F42" s="1765"/>
      <c r="G42" s="1752"/>
      <c r="H42" s="1752"/>
      <c r="I42" s="1752"/>
      <c r="J42" s="1752"/>
      <c r="K42" s="1371"/>
      <c r="L42" s="1758"/>
      <c r="M42" s="1756"/>
      <c r="N42" s="1368"/>
      <c r="O42" s="1367"/>
      <c r="P42" s="1752"/>
      <c r="Q42" s="1752"/>
      <c r="R42" s="1367"/>
      <c r="S42" s="1367" t="s">
        <v>1652</v>
      </c>
      <c r="T42" s="1366"/>
      <c r="U42" s="1366"/>
      <c r="V42" s="1755"/>
      <c r="W42" s="1755"/>
      <c r="X42" s="1370"/>
      <c r="Y42" s="1758"/>
    </row>
    <row r="43" spans="1:25" ht="18" customHeight="1">
      <c r="A43" s="1748"/>
      <c r="B43" s="1752"/>
      <c r="C43" s="1750"/>
      <c r="D43" s="1752"/>
      <c r="E43" s="1367"/>
      <c r="F43" s="1762"/>
      <c r="G43" s="1764"/>
      <c r="H43" s="1752"/>
      <c r="I43" s="1752"/>
      <c r="J43" s="1752"/>
      <c r="K43" s="1369"/>
      <c r="L43" s="1757"/>
      <c r="M43" s="1756"/>
      <c r="N43" s="1368"/>
      <c r="O43" s="1367"/>
      <c r="P43" s="1752"/>
      <c r="Q43" s="1752"/>
      <c r="R43" s="1367"/>
      <c r="S43" s="1367" t="s">
        <v>1653</v>
      </c>
      <c r="T43" s="1366"/>
      <c r="U43" s="1366"/>
      <c r="V43" s="1754"/>
      <c r="W43" s="1754"/>
      <c r="X43" s="1365"/>
      <c r="Y43" s="1757"/>
    </row>
    <row r="44" spans="1:25" ht="18" customHeight="1">
      <c r="A44" s="1748"/>
      <c r="B44" s="1752"/>
      <c r="C44" s="1750"/>
      <c r="D44" s="1752"/>
      <c r="E44" s="1372"/>
      <c r="F44" s="1765"/>
      <c r="G44" s="1752"/>
      <c r="H44" s="1752"/>
      <c r="I44" s="1752"/>
      <c r="J44" s="1752"/>
      <c r="K44" s="1371"/>
      <c r="L44" s="1758"/>
      <c r="M44" s="1756"/>
      <c r="N44" s="1368"/>
      <c r="O44" s="1367"/>
      <c r="P44" s="1752"/>
      <c r="Q44" s="1752"/>
      <c r="R44" s="1367"/>
      <c r="S44" s="1367" t="s">
        <v>1652</v>
      </c>
      <c r="T44" s="1366"/>
      <c r="U44" s="1366"/>
      <c r="V44" s="1755"/>
      <c r="W44" s="1755"/>
      <c r="X44" s="1370"/>
      <c r="Y44" s="1758"/>
    </row>
    <row r="45" spans="1:25" ht="18" customHeight="1">
      <c r="A45" s="1748"/>
      <c r="B45" s="1752"/>
      <c r="C45" s="1750"/>
      <c r="D45" s="1752"/>
      <c r="E45" s="1367"/>
      <c r="F45" s="1762"/>
      <c r="G45" s="1764"/>
      <c r="H45" s="1752"/>
      <c r="I45" s="1752"/>
      <c r="J45" s="1752"/>
      <c r="K45" s="1369"/>
      <c r="L45" s="1757"/>
      <c r="M45" s="1756"/>
      <c r="N45" s="1368"/>
      <c r="O45" s="1367"/>
      <c r="P45" s="1752"/>
      <c r="Q45" s="1752"/>
      <c r="R45" s="1367"/>
      <c r="S45" s="1367" t="s">
        <v>1653</v>
      </c>
      <c r="T45" s="1366"/>
      <c r="U45" s="1366"/>
      <c r="V45" s="1754"/>
      <c r="W45" s="1754"/>
      <c r="X45" s="1365"/>
      <c r="Y45" s="1757"/>
    </row>
    <row r="46" spans="1:25" ht="18" customHeight="1">
      <c r="A46" s="1748"/>
      <c r="B46" s="1752"/>
      <c r="C46" s="1750"/>
      <c r="D46" s="1752"/>
      <c r="E46" s="1372"/>
      <c r="F46" s="1765"/>
      <c r="G46" s="1752"/>
      <c r="H46" s="1752"/>
      <c r="I46" s="1752"/>
      <c r="J46" s="1752"/>
      <c r="K46" s="1371"/>
      <c r="L46" s="1758"/>
      <c r="M46" s="1756"/>
      <c r="N46" s="1368"/>
      <c r="O46" s="1367"/>
      <c r="P46" s="1752"/>
      <c r="Q46" s="1752"/>
      <c r="R46" s="1367"/>
      <c r="S46" s="1367" t="s">
        <v>1652</v>
      </c>
      <c r="T46" s="1366"/>
      <c r="U46" s="1366"/>
      <c r="V46" s="1755"/>
      <c r="W46" s="1755"/>
      <c r="X46" s="1370"/>
      <c r="Y46" s="1758"/>
    </row>
    <row r="47" spans="1:25" ht="18" customHeight="1">
      <c r="A47" s="1748"/>
      <c r="B47" s="1752"/>
      <c r="C47" s="1750"/>
      <c r="D47" s="1752"/>
      <c r="E47" s="1367"/>
      <c r="F47" s="1762"/>
      <c r="G47" s="1764"/>
      <c r="H47" s="1752"/>
      <c r="I47" s="1752"/>
      <c r="J47" s="1752"/>
      <c r="K47" s="1369"/>
      <c r="L47" s="1757"/>
      <c r="M47" s="1756"/>
      <c r="N47" s="1368"/>
      <c r="O47" s="1367"/>
      <c r="P47" s="1752"/>
      <c r="Q47" s="1752"/>
      <c r="R47" s="1367"/>
      <c r="S47" s="1367" t="s">
        <v>1653</v>
      </c>
      <c r="T47" s="1366"/>
      <c r="U47" s="1366"/>
      <c r="V47" s="1754"/>
      <c r="W47" s="1754"/>
      <c r="X47" s="1365"/>
      <c r="Y47" s="1757"/>
    </row>
    <row r="48" spans="1:25" ht="18" customHeight="1">
      <c r="A48" s="1748"/>
      <c r="B48" s="1752"/>
      <c r="C48" s="1750"/>
      <c r="D48" s="1752"/>
      <c r="E48" s="1372"/>
      <c r="F48" s="1765"/>
      <c r="G48" s="1752"/>
      <c r="H48" s="1752"/>
      <c r="I48" s="1752"/>
      <c r="J48" s="1752"/>
      <c r="K48" s="1371"/>
      <c r="L48" s="1758"/>
      <c r="M48" s="1756"/>
      <c r="N48" s="1368"/>
      <c r="O48" s="1367"/>
      <c r="P48" s="1752"/>
      <c r="Q48" s="1752"/>
      <c r="R48" s="1367"/>
      <c r="S48" s="1367" t="s">
        <v>1652</v>
      </c>
      <c r="T48" s="1366"/>
      <c r="U48" s="1366"/>
      <c r="V48" s="1755"/>
      <c r="W48" s="1755"/>
      <c r="X48" s="1370"/>
      <c r="Y48" s="1758"/>
    </row>
    <row r="49" spans="1:25" ht="18" customHeight="1">
      <c r="A49" s="1748"/>
      <c r="B49" s="1752"/>
      <c r="C49" s="1750"/>
      <c r="D49" s="1752"/>
      <c r="E49" s="1367"/>
      <c r="F49" s="1762"/>
      <c r="G49" s="1764"/>
      <c r="H49" s="1752"/>
      <c r="I49" s="1752"/>
      <c r="J49" s="1752"/>
      <c r="K49" s="1369"/>
      <c r="L49" s="1757"/>
      <c r="M49" s="1756"/>
      <c r="N49" s="1368"/>
      <c r="O49" s="1367"/>
      <c r="P49" s="1752"/>
      <c r="Q49" s="1752"/>
      <c r="R49" s="1367"/>
      <c r="S49" s="1367" t="s">
        <v>1653</v>
      </c>
      <c r="T49" s="1366"/>
      <c r="U49" s="1366"/>
      <c r="V49" s="1754"/>
      <c r="W49" s="1754"/>
      <c r="X49" s="1365"/>
      <c r="Y49" s="1757"/>
    </row>
    <row r="50" spans="1:25" ht="18" customHeight="1">
      <c r="A50" s="1748"/>
      <c r="B50" s="1752"/>
      <c r="C50" s="1750"/>
      <c r="D50" s="1752"/>
      <c r="E50" s="1372"/>
      <c r="F50" s="1765"/>
      <c r="G50" s="1752"/>
      <c r="H50" s="1752"/>
      <c r="I50" s="1752"/>
      <c r="J50" s="1752"/>
      <c r="K50" s="1371"/>
      <c r="L50" s="1758"/>
      <c r="M50" s="1756"/>
      <c r="N50" s="1368"/>
      <c r="O50" s="1367"/>
      <c r="P50" s="1752"/>
      <c r="Q50" s="1752"/>
      <c r="R50" s="1367"/>
      <c r="S50" s="1367" t="s">
        <v>1652</v>
      </c>
      <c r="T50" s="1366"/>
      <c r="U50" s="1366"/>
      <c r="V50" s="1755"/>
      <c r="W50" s="1755"/>
      <c r="X50" s="1370"/>
      <c r="Y50" s="1758"/>
    </row>
    <row r="51" spans="1:25" ht="18" customHeight="1">
      <c r="A51" s="1748"/>
      <c r="B51" s="1752"/>
      <c r="C51" s="1750"/>
      <c r="D51" s="1752"/>
      <c r="E51" s="1367"/>
      <c r="F51" s="1762"/>
      <c r="G51" s="1764"/>
      <c r="H51" s="1752"/>
      <c r="I51" s="1752"/>
      <c r="J51" s="1752"/>
      <c r="K51" s="1369"/>
      <c r="L51" s="1757"/>
      <c r="M51" s="1756"/>
      <c r="N51" s="1368"/>
      <c r="O51" s="1367"/>
      <c r="P51" s="1752"/>
      <c r="Q51" s="1752"/>
      <c r="R51" s="1367"/>
      <c r="S51" s="1367" t="s">
        <v>1653</v>
      </c>
      <c r="T51" s="1366"/>
      <c r="U51" s="1366"/>
      <c r="V51" s="1754"/>
      <c r="W51" s="1754"/>
      <c r="X51" s="1365"/>
      <c r="Y51" s="1757"/>
    </row>
    <row r="52" spans="1:25" ht="18" customHeight="1">
      <c r="A52" s="1748"/>
      <c r="B52" s="1752"/>
      <c r="C52" s="1750"/>
      <c r="D52" s="1752"/>
      <c r="E52" s="1372"/>
      <c r="F52" s="1765"/>
      <c r="G52" s="1752"/>
      <c r="H52" s="1752"/>
      <c r="I52" s="1752"/>
      <c r="J52" s="1752"/>
      <c r="K52" s="1371"/>
      <c r="L52" s="1758"/>
      <c r="M52" s="1756"/>
      <c r="N52" s="1368"/>
      <c r="O52" s="1367"/>
      <c r="P52" s="1752"/>
      <c r="Q52" s="1752"/>
      <c r="R52" s="1367"/>
      <c r="S52" s="1367" t="s">
        <v>1652</v>
      </c>
      <c r="T52" s="1366"/>
      <c r="U52" s="1366"/>
      <c r="V52" s="1755"/>
      <c r="W52" s="1755"/>
      <c r="X52" s="1370"/>
      <c r="Y52" s="1758"/>
    </row>
    <row r="53" spans="1:25" ht="18" customHeight="1">
      <c r="A53" s="1748"/>
      <c r="B53" s="1752"/>
      <c r="C53" s="1750"/>
      <c r="D53" s="1752"/>
      <c r="E53" s="1367"/>
      <c r="F53" s="1762"/>
      <c r="G53" s="1764"/>
      <c r="H53" s="1752"/>
      <c r="I53" s="1752"/>
      <c r="J53" s="1752"/>
      <c r="K53" s="1369"/>
      <c r="L53" s="1757"/>
      <c r="M53" s="1756"/>
      <c r="N53" s="1368"/>
      <c r="O53" s="1367"/>
      <c r="P53" s="1752"/>
      <c r="Q53" s="1752"/>
      <c r="R53" s="1367"/>
      <c r="S53" s="1367" t="s">
        <v>1653</v>
      </c>
      <c r="T53" s="1366"/>
      <c r="U53" s="1366"/>
      <c r="V53" s="1754"/>
      <c r="W53" s="1754"/>
      <c r="X53" s="1365"/>
      <c r="Y53" s="1757"/>
    </row>
    <row r="54" spans="1:25" ht="18" customHeight="1">
      <c r="A54" s="1748"/>
      <c r="B54" s="1752"/>
      <c r="C54" s="1750"/>
      <c r="D54" s="1752"/>
      <c r="E54" s="1372"/>
      <c r="F54" s="1765"/>
      <c r="G54" s="1752"/>
      <c r="H54" s="1752"/>
      <c r="I54" s="1752"/>
      <c r="J54" s="1752"/>
      <c r="K54" s="1371"/>
      <c r="L54" s="1758"/>
      <c r="M54" s="1756"/>
      <c r="N54" s="1368"/>
      <c r="O54" s="1367"/>
      <c r="P54" s="1752"/>
      <c r="Q54" s="1752"/>
      <c r="R54" s="1367"/>
      <c r="S54" s="1367" t="s">
        <v>1652</v>
      </c>
      <c r="T54" s="1366"/>
      <c r="U54" s="1366"/>
      <c r="V54" s="1755"/>
      <c r="W54" s="1755"/>
      <c r="X54" s="1370"/>
      <c r="Y54" s="1758"/>
    </row>
    <row r="55" spans="1:25" ht="18" customHeight="1">
      <c r="A55" s="1748"/>
      <c r="B55" s="1752"/>
      <c r="C55" s="1750"/>
      <c r="D55" s="1752"/>
      <c r="E55" s="1367"/>
      <c r="F55" s="1762"/>
      <c r="G55" s="1764"/>
      <c r="H55" s="1752"/>
      <c r="I55" s="1752"/>
      <c r="J55" s="1752"/>
      <c r="K55" s="1369"/>
      <c r="L55" s="1757"/>
      <c r="M55" s="1756"/>
      <c r="N55" s="1368"/>
      <c r="O55" s="1367"/>
      <c r="P55" s="1752"/>
      <c r="Q55" s="1752"/>
      <c r="R55" s="1367"/>
      <c r="S55" s="1367" t="s">
        <v>1653</v>
      </c>
      <c r="T55" s="1366"/>
      <c r="U55" s="1366"/>
      <c r="V55" s="1754"/>
      <c r="W55" s="1754"/>
      <c r="X55" s="1365"/>
      <c r="Y55" s="1757"/>
    </row>
    <row r="56" spans="1:25" ht="18" customHeight="1" thickBot="1">
      <c r="A56" s="1749"/>
      <c r="B56" s="1753"/>
      <c r="C56" s="1751"/>
      <c r="D56" s="1753"/>
      <c r="E56" s="1364"/>
      <c r="F56" s="1763"/>
      <c r="G56" s="1753"/>
      <c r="H56" s="1753"/>
      <c r="I56" s="1753"/>
      <c r="J56" s="1753"/>
      <c r="K56" s="1363"/>
      <c r="L56" s="1761"/>
      <c r="M56" s="1760"/>
      <c r="N56" s="1362"/>
      <c r="O56" s="1361"/>
      <c r="P56" s="1753"/>
      <c r="Q56" s="1753"/>
      <c r="R56" s="1361"/>
      <c r="S56" s="1361" t="s">
        <v>1652</v>
      </c>
      <c r="T56" s="1360"/>
      <c r="U56" s="1360"/>
      <c r="V56" s="1759"/>
      <c r="W56" s="1759"/>
      <c r="X56" s="1359"/>
      <c r="Y56" s="1761"/>
    </row>
    <row r="57" spans="1:25">
      <c r="A57" s="1358" t="s">
        <v>1651</v>
      </c>
    </row>
    <row r="58" spans="1:25">
      <c r="A58" s="1357" t="s">
        <v>1650</v>
      </c>
    </row>
    <row r="59" spans="1:25">
      <c r="A59" s="1357" t="s">
        <v>1649</v>
      </c>
    </row>
  </sheetData>
  <mergeCells count="444">
    <mergeCell ref="R3:R4"/>
    <mergeCell ref="P5:P6"/>
    <mergeCell ref="V25:V26"/>
    <mergeCell ref="P3:P4"/>
    <mergeCell ref="V3:V4"/>
    <mergeCell ref="V7:V8"/>
    <mergeCell ref="V9:V10"/>
    <mergeCell ref="P9:P10"/>
    <mergeCell ref="W2:Y2"/>
    <mergeCell ref="W9:W10"/>
    <mergeCell ref="W3:W4"/>
    <mergeCell ref="Q5:Q6"/>
    <mergeCell ref="Y7:Y8"/>
    <mergeCell ref="Y5:Y6"/>
    <mergeCell ref="X5:X6"/>
    <mergeCell ref="W5:W6"/>
    <mergeCell ref="X3:X4"/>
    <mergeCell ref="S3:T4"/>
    <mergeCell ref="U3:U4"/>
    <mergeCell ref="Q7:Q8"/>
    <mergeCell ref="Q9:Q10"/>
    <mergeCell ref="Q3:Q4"/>
    <mergeCell ref="Y3:Y4"/>
    <mergeCell ref="V5:V6"/>
    <mergeCell ref="I5:I6"/>
    <mergeCell ref="J7:J8"/>
    <mergeCell ref="I11:I12"/>
    <mergeCell ref="J11:J12"/>
    <mergeCell ref="L3:L4"/>
    <mergeCell ref="I3:I4"/>
    <mergeCell ref="H11:H12"/>
    <mergeCell ref="J9:J10"/>
    <mergeCell ref="L5:L6"/>
    <mergeCell ref="L7:L8"/>
    <mergeCell ref="J3:J4"/>
    <mergeCell ref="L9:L10"/>
    <mergeCell ref="I7:I8"/>
    <mergeCell ref="J5:J6"/>
    <mergeCell ref="H9:H10"/>
    <mergeCell ref="V27:V28"/>
    <mergeCell ref="W25:W26"/>
    <mergeCell ref="W27:W28"/>
    <mergeCell ref="W23:W24"/>
    <mergeCell ref="Y19:Y20"/>
    <mergeCell ref="W19:W20"/>
    <mergeCell ref="V17:V18"/>
    <mergeCell ref="W15:W16"/>
    <mergeCell ref="V15:V16"/>
    <mergeCell ref="W17:W18"/>
    <mergeCell ref="V19:V20"/>
    <mergeCell ref="Y15:Y16"/>
    <mergeCell ref="Y17:Y18"/>
    <mergeCell ref="X15:X16"/>
    <mergeCell ref="W21:W22"/>
    <mergeCell ref="Y21:Y22"/>
    <mergeCell ref="Y23:Y24"/>
    <mergeCell ref="Y25:Y26"/>
    <mergeCell ref="Y27:Y28"/>
    <mergeCell ref="V23:V24"/>
    <mergeCell ref="V21:V22"/>
    <mergeCell ref="Y37:Y38"/>
    <mergeCell ref="Y39:Y40"/>
    <mergeCell ref="Y41:Y42"/>
    <mergeCell ref="Y29:Y30"/>
    <mergeCell ref="Y31:Y32"/>
    <mergeCell ref="Y33:Y34"/>
    <mergeCell ref="Y53:Y54"/>
    <mergeCell ref="Y55:Y56"/>
    <mergeCell ref="Y43:Y44"/>
    <mergeCell ref="Y49:Y50"/>
    <mergeCell ref="Y51:Y52"/>
    <mergeCell ref="Y47:Y48"/>
    <mergeCell ref="Y45:Y46"/>
    <mergeCell ref="Y35:Y36"/>
    <mergeCell ref="M9:M10"/>
    <mergeCell ref="M11:M12"/>
    <mergeCell ref="L11:L12"/>
    <mergeCell ref="M7:M8"/>
    <mergeCell ref="X7:X8"/>
    <mergeCell ref="X9:X10"/>
    <mergeCell ref="Y13:Y14"/>
    <mergeCell ref="P7:P8"/>
    <mergeCell ref="Q13:Q14"/>
    <mergeCell ref="P11:P12"/>
    <mergeCell ref="Q11:Q12"/>
    <mergeCell ref="P13:P14"/>
    <mergeCell ref="X13:X14"/>
    <mergeCell ref="V13:V14"/>
    <mergeCell ref="V11:V12"/>
    <mergeCell ref="L13:L14"/>
    <mergeCell ref="X11:X12"/>
    <mergeCell ref="W13:W14"/>
    <mergeCell ref="Y9:Y10"/>
    <mergeCell ref="Y11:Y12"/>
    <mergeCell ref="W7:W8"/>
    <mergeCell ref="W11:W12"/>
    <mergeCell ref="B3:B4"/>
    <mergeCell ref="E3:E4"/>
    <mergeCell ref="F3:F4"/>
    <mergeCell ref="G3:G4"/>
    <mergeCell ref="C3:C4"/>
    <mergeCell ref="D3:D4"/>
    <mergeCell ref="G7:G8"/>
    <mergeCell ref="H5:H6"/>
    <mergeCell ref="C7:C8"/>
    <mergeCell ref="F7:F8"/>
    <mergeCell ref="H7:H8"/>
    <mergeCell ref="H3:H4"/>
    <mergeCell ref="G5:G6"/>
    <mergeCell ref="A25:A26"/>
    <mergeCell ref="B21:B22"/>
    <mergeCell ref="A5:A6"/>
    <mergeCell ref="A7:A8"/>
    <mergeCell ref="B7:B8"/>
    <mergeCell ref="B25:B26"/>
    <mergeCell ref="A21:A22"/>
    <mergeCell ref="C21:C22"/>
    <mergeCell ref="A23:A24"/>
    <mergeCell ref="C23:C24"/>
    <mergeCell ref="C15:C16"/>
    <mergeCell ref="A19:A20"/>
    <mergeCell ref="C19:C20"/>
    <mergeCell ref="B19:B20"/>
    <mergeCell ref="C5:C6"/>
    <mergeCell ref="A17:A18"/>
    <mergeCell ref="C17:C18"/>
    <mergeCell ref="B17:B18"/>
    <mergeCell ref="C25:C26"/>
    <mergeCell ref="G15:G16"/>
    <mergeCell ref="B9:B10"/>
    <mergeCell ref="C9:C10"/>
    <mergeCell ref="B23:B24"/>
    <mergeCell ref="A15:A16"/>
    <mergeCell ref="B15:B16"/>
    <mergeCell ref="F15:F16"/>
    <mergeCell ref="F21:F22"/>
    <mergeCell ref="D23:D24"/>
    <mergeCell ref="G9:G10"/>
    <mergeCell ref="F23:F24"/>
    <mergeCell ref="G23:G24"/>
    <mergeCell ref="G21:G22"/>
    <mergeCell ref="J15:J16"/>
    <mergeCell ref="D15:D16"/>
    <mergeCell ref="D13:D14"/>
    <mergeCell ref="G13:G14"/>
    <mergeCell ref="I13:I14"/>
    <mergeCell ref="D21:D22"/>
    <mergeCell ref="D19:D20"/>
    <mergeCell ref="D17:D18"/>
    <mergeCell ref="Q15:Q16"/>
    <mergeCell ref="P15:P16"/>
    <mergeCell ref="L15:L16"/>
    <mergeCell ref="M15:M16"/>
    <mergeCell ref="P17:P18"/>
    <mergeCell ref="J17:J18"/>
    <mergeCell ref="I17:I18"/>
    <mergeCell ref="H17:H18"/>
    <mergeCell ref="H15:H16"/>
    <mergeCell ref="I15:I16"/>
    <mergeCell ref="F17:F18"/>
    <mergeCell ref="G17:G18"/>
    <mergeCell ref="M17:M18"/>
    <mergeCell ref="L19:L20"/>
    <mergeCell ref="F19:F20"/>
    <mergeCell ref="G19:G20"/>
    <mergeCell ref="H19:H20"/>
    <mergeCell ref="I19:I20"/>
    <mergeCell ref="Q17:Q18"/>
    <mergeCell ref="L17:L18"/>
    <mergeCell ref="P19:P20"/>
    <mergeCell ref="Q19:Q20"/>
    <mergeCell ref="J19:J20"/>
    <mergeCell ref="M19:M20"/>
    <mergeCell ref="M23:M24"/>
    <mergeCell ref="L23:L24"/>
    <mergeCell ref="H23:H24"/>
    <mergeCell ref="I23:I24"/>
    <mergeCell ref="Q21:Q22"/>
    <mergeCell ref="J21:J22"/>
    <mergeCell ref="P23:P24"/>
    <mergeCell ref="Q23:Q24"/>
    <mergeCell ref="J23:J24"/>
    <mergeCell ref="L21:L22"/>
    <mergeCell ref="H21:H22"/>
    <mergeCell ref="I21:I22"/>
    <mergeCell ref="M21:M22"/>
    <mergeCell ref="P21:P22"/>
    <mergeCell ref="D25:D26"/>
    <mergeCell ref="P25:P26"/>
    <mergeCell ref="F25:F26"/>
    <mergeCell ref="P27:P28"/>
    <mergeCell ref="Q27:Q28"/>
    <mergeCell ref="J27:J28"/>
    <mergeCell ref="M27:M28"/>
    <mergeCell ref="F27:F28"/>
    <mergeCell ref="G27:G28"/>
    <mergeCell ref="H27:H28"/>
    <mergeCell ref="I27:I28"/>
    <mergeCell ref="G25:G26"/>
    <mergeCell ref="Q25:Q26"/>
    <mergeCell ref="J25:J26"/>
    <mergeCell ref="M25:M26"/>
    <mergeCell ref="L25:L26"/>
    <mergeCell ref="H25:H26"/>
    <mergeCell ref="I25:I26"/>
    <mergeCell ref="L27:L28"/>
    <mergeCell ref="A29:A30"/>
    <mergeCell ref="C29:C30"/>
    <mergeCell ref="D29:D30"/>
    <mergeCell ref="B29:B30"/>
    <mergeCell ref="P29:P30"/>
    <mergeCell ref="A27:A28"/>
    <mergeCell ref="C27:C28"/>
    <mergeCell ref="D27:D28"/>
    <mergeCell ref="B27:B28"/>
    <mergeCell ref="Q29:Q30"/>
    <mergeCell ref="J29:J30"/>
    <mergeCell ref="W29:W30"/>
    <mergeCell ref="M29:M30"/>
    <mergeCell ref="V29:V30"/>
    <mergeCell ref="L29:L30"/>
    <mergeCell ref="F31:F32"/>
    <mergeCell ref="G31:G32"/>
    <mergeCell ref="H31:H32"/>
    <mergeCell ref="I31:I32"/>
    <mergeCell ref="F29:F30"/>
    <mergeCell ref="G29:G30"/>
    <mergeCell ref="H29:H30"/>
    <mergeCell ref="I29:I30"/>
    <mergeCell ref="A31:A32"/>
    <mergeCell ref="C31:C32"/>
    <mergeCell ref="D31:D32"/>
    <mergeCell ref="B31:B32"/>
    <mergeCell ref="P31:P32"/>
    <mergeCell ref="Q31:Q32"/>
    <mergeCell ref="J31:J32"/>
    <mergeCell ref="W31:W32"/>
    <mergeCell ref="M31:M32"/>
    <mergeCell ref="V31:V32"/>
    <mergeCell ref="L31:L32"/>
    <mergeCell ref="F33:F34"/>
    <mergeCell ref="G33:G34"/>
    <mergeCell ref="H33:H34"/>
    <mergeCell ref="I33:I34"/>
    <mergeCell ref="A33:A34"/>
    <mergeCell ref="C33:C34"/>
    <mergeCell ref="D33:D34"/>
    <mergeCell ref="B33:B34"/>
    <mergeCell ref="P33:P34"/>
    <mergeCell ref="Q35:Q36"/>
    <mergeCell ref="J35:J36"/>
    <mergeCell ref="W35:W36"/>
    <mergeCell ref="M35:M36"/>
    <mergeCell ref="V35:V36"/>
    <mergeCell ref="L35:L36"/>
    <mergeCell ref="Q33:Q34"/>
    <mergeCell ref="J33:J34"/>
    <mergeCell ref="W33:W34"/>
    <mergeCell ref="M33:M34"/>
    <mergeCell ref="V33:V34"/>
    <mergeCell ref="L33:L34"/>
    <mergeCell ref="A37:A38"/>
    <mergeCell ref="C37:C38"/>
    <mergeCell ref="D37:D38"/>
    <mergeCell ref="B37:B38"/>
    <mergeCell ref="P37:P38"/>
    <mergeCell ref="A35:A36"/>
    <mergeCell ref="C35:C36"/>
    <mergeCell ref="D35:D36"/>
    <mergeCell ref="B35:B36"/>
    <mergeCell ref="P35:P36"/>
    <mergeCell ref="F35:F36"/>
    <mergeCell ref="G35:G36"/>
    <mergeCell ref="H35:H36"/>
    <mergeCell ref="I35:I36"/>
    <mergeCell ref="Q37:Q38"/>
    <mergeCell ref="J37:J38"/>
    <mergeCell ref="W37:W38"/>
    <mergeCell ref="M37:M38"/>
    <mergeCell ref="V37:V38"/>
    <mergeCell ref="L37:L38"/>
    <mergeCell ref="F39:F40"/>
    <mergeCell ref="G39:G40"/>
    <mergeCell ref="H39:H40"/>
    <mergeCell ref="I39:I40"/>
    <mergeCell ref="F37:F38"/>
    <mergeCell ref="G37:G38"/>
    <mergeCell ref="H37:H38"/>
    <mergeCell ref="I37:I38"/>
    <mergeCell ref="A39:A40"/>
    <mergeCell ref="C39:C40"/>
    <mergeCell ref="D39:D40"/>
    <mergeCell ref="B39:B40"/>
    <mergeCell ref="P39:P40"/>
    <mergeCell ref="Q39:Q40"/>
    <mergeCell ref="J39:J40"/>
    <mergeCell ref="W39:W40"/>
    <mergeCell ref="M39:M40"/>
    <mergeCell ref="L39:L40"/>
    <mergeCell ref="V39:V40"/>
    <mergeCell ref="F41:F42"/>
    <mergeCell ref="G41:G42"/>
    <mergeCell ref="H41:H42"/>
    <mergeCell ref="I41:I42"/>
    <mergeCell ref="A41:A42"/>
    <mergeCell ref="C41:C42"/>
    <mergeCell ref="D41:D42"/>
    <mergeCell ref="B41:B42"/>
    <mergeCell ref="P41:P42"/>
    <mergeCell ref="Q43:Q44"/>
    <mergeCell ref="J43:J44"/>
    <mergeCell ref="W43:W44"/>
    <mergeCell ref="M43:M44"/>
    <mergeCell ref="L43:L44"/>
    <mergeCell ref="V43:V44"/>
    <mergeCell ref="Q41:Q42"/>
    <mergeCell ref="J41:J42"/>
    <mergeCell ref="W41:W42"/>
    <mergeCell ref="M41:M42"/>
    <mergeCell ref="L41:L42"/>
    <mergeCell ref="V41:V42"/>
    <mergeCell ref="A45:A46"/>
    <mergeCell ref="C45:C46"/>
    <mergeCell ref="D45:D46"/>
    <mergeCell ref="B45:B46"/>
    <mergeCell ref="P45:P46"/>
    <mergeCell ref="A43:A44"/>
    <mergeCell ref="C43:C44"/>
    <mergeCell ref="D43:D44"/>
    <mergeCell ref="B43:B44"/>
    <mergeCell ref="P43:P44"/>
    <mergeCell ref="F43:F44"/>
    <mergeCell ref="G43:G44"/>
    <mergeCell ref="H43:H44"/>
    <mergeCell ref="I43:I44"/>
    <mergeCell ref="Q45:Q46"/>
    <mergeCell ref="J45:J46"/>
    <mergeCell ref="W45:W46"/>
    <mergeCell ref="M45:M46"/>
    <mergeCell ref="L45:L46"/>
    <mergeCell ref="V45:V46"/>
    <mergeCell ref="F47:F48"/>
    <mergeCell ref="G47:G48"/>
    <mergeCell ref="H47:H48"/>
    <mergeCell ref="I47:I48"/>
    <mergeCell ref="F45:F46"/>
    <mergeCell ref="G45:G46"/>
    <mergeCell ref="H45:H46"/>
    <mergeCell ref="I45:I46"/>
    <mergeCell ref="A47:A48"/>
    <mergeCell ref="C47:C48"/>
    <mergeCell ref="D47:D48"/>
    <mergeCell ref="B47:B48"/>
    <mergeCell ref="P47:P48"/>
    <mergeCell ref="Q47:Q48"/>
    <mergeCell ref="J47:J48"/>
    <mergeCell ref="W47:W48"/>
    <mergeCell ref="M47:M48"/>
    <mergeCell ref="L47:L48"/>
    <mergeCell ref="V47:V48"/>
    <mergeCell ref="F49:F50"/>
    <mergeCell ref="G49:G50"/>
    <mergeCell ref="H49:H50"/>
    <mergeCell ref="I49:I50"/>
    <mergeCell ref="A49:A50"/>
    <mergeCell ref="C49:C50"/>
    <mergeCell ref="D49:D50"/>
    <mergeCell ref="B49:B50"/>
    <mergeCell ref="P49:P50"/>
    <mergeCell ref="Q49:Q50"/>
    <mergeCell ref="J49:J50"/>
    <mergeCell ref="W49:W50"/>
    <mergeCell ref="M49:M50"/>
    <mergeCell ref="V49:V50"/>
    <mergeCell ref="L49:L50"/>
    <mergeCell ref="I51:I52"/>
    <mergeCell ref="W51:W52"/>
    <mergeCell ref="M51:M52"/>
    <mergeCell ref="V51:V52"/>
    <mergeCell ref="L51:L52"/>
    <mergeCell ref="Q51:Q52"/>
    <mergeCell ref="A51:A52"/>
    <mergeCell ref="C51:C52"/>
    <mergeCell ref="D51:D52"/>
    <mergeCell ref="B51:B52"/>
    <mergeCell ref="C53:C54"/>
    <mergeCell ref="D53:D54"/>
    <mergeCell ref="B53:B54"/>
    <mergeCell ref="F53:F54"/>
    <mergeCell ref="P51:P52"/>
    <mergeCell ref="J51:J52"/>
    <mergeCell ref="F51:F52"/>
    <mergeCell ref="G51:G52"/>
    <mergeCell ref="H51:H52"/>
    <mergeCell ref="H53:H54"/>
    <mergeCell ref="I53:I54"/>
    <mergeCell ref="A55:A56"/>
    <mergeCell ref="C55:C56"/>
    <mergeCell ref="D55:D56"/>
    <mergeCell ref="B55:B56"/>
    <mergeCell ref="W53:W54"/>
    <mergeCell ref="M53:M54"/>
    <mergeCell ref="V53:V54"/>
    <mergeCell ref="L53:L54"/>
    <mergeCell ref="P53:P54"/>
    <mergeCell ref="A53:A54"/>
    <mergeCell ref="W55:W56"/>
    <mergeCell ref="M55:M56"/>
    <mergeCell ref="V55:V56"/>
    <mergeCell ref="L55:L56"/>
    <mergeCell ref="P55:P56"/>
    <mergeCell ref="Q55:Q56"/>
    <mergeCell ref="J55:J56"/>
    <mergeCell ref="Q53:Q54"/>
    <mergeCell ref="J53:J54"/>
    <mergeCell ref="F55:F56"/>
    <mergeCell ref="G55:G56"/>
    <mergeCell ref="H55:H56"/>
    <mergeCell ref="I55:I56"/>
    <mergeCell ref="G53:G54"/>
    <mergeCell ref="A3:A4"/>
    <mergeCell ref="M3:M4"/>
    <mergeCell ref="A11:A12"/>
    <mergeCell ref="H13:H14"/>
    <mergeCell ref="A13:A14"/>
    <mergeCell ref="B13:B14"/>
    <mergeCell ref="F13:F14"/>
    <mergeCell ref="C11:C12"/>
    <mergeCell ref="F11:F12"/>
    <mergeCell ref="C13:C14"/>
    <mergeCell ref="M13:M14"/>
    <mergeCell ref="F9:F10"/>
    <mergeCell ref="D7:D8"/>
    <mergeCell ref="D9:D10"/>
    <mergeCell ref="D5:D6"/>
    <mergeCell ref="F5:F6"/>
    <mergeCell ref="D11:D12"/>
    <mergeCell ref="I9:I10"/>
    <mergeCell ref="M5:M6"/>
    <mergeCell ref="G11:G12"/>
    <mergeCell ref="J13:J14"/>
    <mergeCell ref="B11:B12"/>
    <mergeCell ref="B5:B6"/>
    <mergeCell ref="A9:A10"/>
  </mergeCells>
  <phoneticPr fontId="2"/>
  <conditionalFormatting sqref="F5:F56">
    <cfRule type="cellIs" dxfId="3" priority="1" stopIfTrue="1" operator="lessThan">
      <formula>$AC$5</formula>
    </cfRule>
  </conditionalFormatting>
  <conditionalFormatting sqref="D5:D56">
    <cfRule type="cellIs" dxfId="2" priority="2" stopIfTrue="1" operator="equal">
      <formula>($C$5="元請")</formula>
    </cfRule>
  </conditionalFormatting>
  <printOptions horizontalCentered="1" verticalCentered="1"/>
  <pageMargins left="0.76" right="0.69" top="0.6692913385826772" bottom="0.98425196850393704" header="0.35433070866141736" footer="0.51181102362204722"/>
  <pageSetup paperSize="8" scale="65" orientation="landscape" r:id="rId1"/>
  <headerFooter alignWithMargins="0"/>
  <colBreaks count="1" manualBreakCount="1">
    <brk id="25"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C61"/>
  <sheetViews>
    <sheetView view="pageBreakPreview" topLeftCell="A10" zoomScale="70" zoomScaleNormal="100" workbookViewId="0">
      <selection activeCell="G31" sqref="G31:G32"/>
    </sheetView>
  </sheetViews>
  <sheetFormatPr defaultColWidth="9" defaultRowHeight="13.5"/>
  <cols>
    <col min="1" max="1" width="8.125" style="1356" customWidth="1"/>
    <col min="2" max="2" width="15.625" style="1355" customWidth="1"/>
    <col min="3" max="3" width="5" style="1355" customWidth="1"/>
    <col min="4" max="4" width="12.125" style="1355" customWidth="1"/>
    <col min="5" max="5" width="15.5" style="1355" customWidth="1"/>
    <col min="6" max="6" width="15.625" style="1355" customWidth="1"/>
    <col min="7" max="7" width="15.5" style="1355" customWidth="1"/>
    <col min="8" max="8" width="13.625" style="1355" customWidth="1"/>
    <col min="9" max="9" width="16.875" style="1355" customWidth="1"/>
    <col min="10" max="10" width="12.125" style="1355" customWidth="1"/>
    <col min="11" max="11" width="18.25" style="1355" customWidth="1"/>
    <col min="12" max="12" width="8.875" style="1355" customWidth="1"/>
    <col min="13" max="13" width="8.125" style="1355" customWidth="1"/>
    <col min="14" max="14" width="14.625" style="1355" customWidth="1"/>
    <col min="15" max="15" width="7.625" style="1355" customWidth="1"/>
    <col min="16" max="16" width="10" style="1355" customWidth="1"/>
    <col min="17" max="17" width="8.5" style="1355" customWidth="1"/>
    <col min="18" max="18" width="9.75" style="1355" customWidth="1"/>
    <col min="19" max="20" width="5.5" style="1355" customWidth="1"/>
    <col min="21" max="21" width="8.75" style="1355" customWidth="1"/>
    <col min="22" max="22" width="12.625" style="1355" customWidth="1"/>
    <col min="23" max="23" width="15.625" style="1355" customWidth="1"/>
    <col min="24" max="25" width="8" style="1355" customWidth="1"/>
    <col min="26" max="27" width="9" style="1355"/>
    <col min="28" max="29" width="9.5" style="1355" bestFit="1" customWidth="1"/>
    <col min="30" max="16384" width="9" style="1355"/>
  </cols>
  <sheetData>
    <row r="1" spans="1:29" ht="58.5" customHeight="1"/>
    <row r="2" spans="1:29" ht="24.75" thickBot="1">
      <c r="A2" s="1406" t="s">
        <v>1681</v>
      </c>
      <c r="W2" s="1794" t="s">
        <v>1680</v>
      </c>
      <c r="X2" s="1794"/>
      <c r="Y2" s="1794"/>
    </row>
    <row r="3" spans="1:29" ht="27" customHeight="1">
      <c r="A3" s="1727" t="s">
        <v>1750</v>
      </c>
      <c r="B3" s="1771" t="s">
        <v>1678</v>
      </c>
      <c r="C3" s="1775" t="s">
        <v>1677</v>
      </c>
      <c r="D3" s="1775" t="s">
        <v>362</v>
      </c>
      <c r="E3" s="1773" t="s">
        <v>1676</v>
      </c>
      <c r="F3" s="1775" t="s">
        <v>1675</v>
      </c>
      <c r="G3" s="1775" t="s">
        <v>1674</v>
      </c>
      <c r="H3" s="1775" t="s">
        <v>1673</v>
      </c>
      <c r="I3" s="1775" t="s">
        <v>1749</v>
      </c>
      <c r="J3" s="1790" t="s">
        <v>1671</v>
      </c>
      <c r="K3" s="1403" t="s">
        <v>1670</v>
      </c>
      <c r="L3" s="1788" t="s">
        <v>1669</v>
      </c>
      <c r="M3" s="1729" t="s">
        <v>1668</v>
      </c>
      <c r="N3" s="1405" t="s">
        <v>1667</v>
      </c>
      <c r="O3" s="1404" t="s">
        <v>1666</v>
      </c>
      <c r="P3" s="1790" t="s">
        <v>1665</v>
      </c>
      <c r="Q3" s="1790" t="s">
        <v>1748</v>
      </c>
      <c r="R3" s="1790" t="s">
        <v>358</v>
      </c>
      <c r="S3" s="1799" t="s">
        <v>1663</v>
      </c>
      <c r="T3" s="1800"/>
      <c r="U3" s="1790" t="s">
        <v>1662</v>
      </c>
      <c r="V3" s="1792" t="s">
        <v>1661</v>
      </c>
      <c r="W3" s="1795" t="s">
        <v>1660</v>
      </c>
      <c r="X3" s="1797" t="s">
        <v>1659</v>
      </c>
      <c r="Y3" s="1803" t="s">
        <v>1658</v>
      </c>
      <c r="Z3" s="1399"/>
      <c r="AA3" s="1399"/>
    </row>
    <row r="4" spans="1:29" ht="27" customHeight="1">
      <c r="A4" s="1728"/>
      <c r="B4" s="1772"/>
      <c r="C4" s="1776"/>
      <c r="D4" s="1776"/>
      <c r="E4" s="1774"/>
      <c r="F4" s="1776"/>
      <c r="G4" s="1776"/>
      <c r="H4" s="1776"/>
      <c r="I4" s="1776"/>
      <c r="J4" s="1776"/>
      <c r="K4" s="1402" t="s">
        <v>1657</v>
      </c>
      <c r="L4" s="1789"/>
      <c r="M4" s="1730"/>
      <c r="N4" s="1401" t="s">
        <v>1656</v>
      </c>
      <c r="O4" s="1400" t="s">
        <v>1655</v>
      </c>
      <c r="P4" s="1776"/>
      <c r="Q4" s="1776"/>
      <c r="R4" s="1791"/>
      <c r="S4" s="1801"/>
      <c r="T4" s="1802"/>
      <c r="U4" s="1791"/>
      <c r="V4" s="1793"/>
      <c r="W4" s="1796"/>
      <c r="X4" s="1798"/>
      <c r="Y4" s="1804"/>
      <c r="Z4" s="1399"/>
      <c r="AA4" s="1399"/>
    </row>
    <row r="5" spans="1:29" ht="26.25" customHeight="1">
      <c r="A5" s="1748">
        <v>0</v>
      </c>
      <c r="B5" s="1747"/>
      <c r="C5" s="1741" t="s">
        <v>1654</v>
      </c>
      <c r="D5" s="1733" t="s">
        <v>1747</v>
      </c>
      <c r="E5" s="1377" t="s">
        <v>1746</v>
      </c>
      <c r="F5" s="1736" t="s">
        <v>1745</v>
      </c>
      <c r="G5" s="1744" t="s">
        <v>1744</v>
      </c>
      <c r="H5" s="1777"/>
      <c r="I5" s="1777"/>
      <c r="J5" s="1733" t="s">
        <v>1721</v>
      </c>
      <c r="K5" s="1385" t="s">
        <v>1720</v>
      </c>
      <c r="L5" s="1768" t="s">
        <v>1684</v>
      </c>
      <c r="M5" s="1745"/>
      <c r="N5" s="1394"/>
      <c r="O5" s="1393"/>
      <c r="P5" s="1782">
        <v>315000</v>
      </c>
      <c r="Q5" s="1779"/>
      <c r="R5" s="1378" t="s">
        <v>1683</v>
      </c>
      <c r="S5" s="1398"/>
      <c r="T5" s="1397"/>
      <c r="U5" s="1396"/>
      <c r="V5" s="1779"/>
      <c r="W5" s="1779"/>
      <c r="X5" s="1779"/>
      <c r="Y5" s="1768"/>
      <c r="AB5" s="1395"/>
      <c r="AC5" s="1395"/>
    </row>
    <row r="6" spans="1:29" ht="26.25" customHeight="1">
      <c r="A6" s="1748"/>
      <c r="B6" s="1747"/>
      <c r="C6" s="1741"/>
      <c r="D6" s="1733"/>
      <c r="E6" s="1382" t="s">
        <v>1687</v>
      </c>
      <c r="F6" s="1737"/>
      <c r="G6" s="1733"/>
      <c r="H6" s="1777"/>
      <c r="I6" s="1777"/>
      <c r="J6" s="1733"/>
      <c r="K6" s="1381" t="s">
        <v>1729</v>
      </c>
      <c r="L6" s="1769"/>
      <c r="M6" s="1745"/>
      <c r="N6" s="1394"/>
      <c r="O6" s="1393"/>
      <c r="P6" s="1783"/>
      <c r="Q6" s="1780"/>
      <c r="R6" s="1378" t="s">
        <v>1743</v>
      </c>
      <c r="S6" s="1392"/>
      <c r="T6" s="1391"/>
      <c r="U6" s="1390"/>
      <c r="V6" s="1780"/>
      <c r="W6" s="1780"/>
      <c r="X6" s="1780"/>
      <c r="Y6" s="1769"/>
    </row>
    <row r="7" spans="1:29" ht="26.25" customHeight="1">
      <c r="A7" s="1748">
        <v>1</v>
      </c>
      <c r="B7" s="1733" t="s">
        <v>1742</v>
      </c>
      <c r="C7" s="1741" t="s">
        <v>1734</v>
      </c>
      <c r="D7" s="1733" t="s">
        <v>1741</v>
      </c>
      <c r="E7" s="1377" t="s">
        <v>1733</v>
      </c>
      <c r="F7" s="1736" t="s">
        <v>1740</v>
      </c>
      <c r="G7" s="1744" t="s">
        <v>1696</v>
      </c>
      <c r="H7" s="1733" t="s">
        <v>1739</v>
      </c>
      <c r="I7" s="1733" t="s">
        <v>1738</v>
      </c>
      <c r="J7" s="1733" t="s">
        <v>1737</v>
      </c>
      <c r="K7" s="1385" t="s">
        <v>1720</v>
      </c>
      <c r="L7" s="1768" t="s">
        <v>1684</v>
      </c>
      <c r="M7" s="1742" t="s">
        <v>1684</v>
      </c>
      <c r="N7" s="1384" t="s">
        <v>1736</v>
      </c>
      <c r="O7" s="1379" t="s">
        <v>1684</v>
      </c>
      <c r="P7" s="1782">
        <v>30000</v>
      </c>
      <c r="Q7" s="1766">
        <v>10</v>
      </c>
      <c r="R7" s="1378" t="s">
        <v>1683</v>
      </c>
      <c r="S7" s="1377" t="s">
        <v>1653</v>
      </c>
      <c r="T7" s="1376">
        <v>0.5</v>
      </c>
      <c r="U7" s="1383" t="s">
        <v>1689</v>
      </c>
      <c r="V7" s="1779" t="s">
        <v>1726</v>
      </c>
      <c r="W7" s="1784" t="s">
        <v>1705</v>
      </c>
      <c r="X7" s="1779" t="s">
        <v>1684</v>
      </c>
      <c r="Y7" s="1781"/>
    </row>
    <row r="8" spans="1:29" ht="26.25" customHeight="1">
      <c r="A8" s="1748"/>
      <c r="B8" s="1733"/>
      <c r="C8" s="1741"/>
      <c r="D8" s="1733"/>
      <c r="E8" s="1382" t="s">
        <v>1687</v>
      </c>
      <c r="F8" s="1737"/>
      <c r="G8" s="1733"/>
      <c r="H8" s="1733"/>
      <c r="I8" s="1733"/>
      <c r="J8" s="1733"/>
      <c r="K8" s="1381" t="s">
        <v>1735</v>
      </c>
      <c r="L8" s="1769"/>
      <c r="M8" s="1742"/>
      <c r="N8" s="1380" t="s">
        <v>1685</v>
      </c>
      <c r="O8" s="1379" t="s">
        <v>1684</v>
      </c>
      <c r="P8" s="1783"/>
      <c r="Q8" s="1766"/>
      <c r="R8" s="1378" t="s">
        <v>1683</v>
      </c>
      <c r="S8" s="1377" t="s">
        <v>1652</v>
      </c>
      <c r="T8" s="1376">
        <v>0.5</v>
      </c>
      <c r="U8" s="1375" t="s">
        <v>1682</v>
      </c>
      <c r="V8" s="1780"/>
      <c r="W8" s="1785"/>
      <c r="X8" s="1780"/>
      <c r="Y8" s="1769"/>
    </row>
    <row r="9" spans="1:29" ht="26.25" customHeight="1">
      <c r="A9" s="1748">
        <v>2</v>
      </c>
      <c r="B9" s="1733" t="s">
        <v>1701</v>
      </c>
      <c r="C9" s="1741" t="s">
        <v>1734</v>
      </c>
      <c r="D9" s="1733" t="s">
        <v>1699</v>
      </c>
      <c r="E9" s="1377" t="s">
        <v>1733</v>
      </c>
      <c r="F9" s="1736" t="s">
        <v>1732</v>
      </c>
      <c r="G9" s="1744" t="s">
        <v>1731</v>
      </c>
      <c r="H9" s="1733" t="s">
        <v>1695</v>
      </c>
      <c r="I9" s="1744" t="s">
        <v>1730</v>
      </c>
      <c r="J9" s="1733" t="s">
        <v>1721</v>
      </c>
      <c r="K9" s="1385" t="s">
        <v>1720</v>
      </c>
      <c r="L9" s="1768" t="s">
        <v>1726</v>
      </c>
      <c r="M9" s="1742" t="s">
        <v>1726</v>
      </c>
      <c r="N9" s="1384" t="s">
        <v>1690</v>
      </c>
      <c r="O9" s="1379" t="s">
        <v>1684</v>
      </c>
      <c r="P9" s="1767">
        <v>45000</v>
      </c>
      <c r="Q9" s="1766">
        <v>14</v>
      </c>
      <c r="R9" s="1378" t="s">
        <v>1683</v>
      </c>
      <c r="S9" s="1377" t="s">
        <v>1653</v>
      </c>
      <c r="T9" s="1376">
        <v>0.9</v>
      </c>
      <c r="U9" s="1383" t="s">
        <v>1689</v>
      </c>
      <c r="V9" s="1779" t="s">
        <v>1684</v>
      </c>
      <c r="W9" s="1784" t="s">
        <v>1688</v>
      </c>
      <c r="X9" s="1779" t="s">
        <v>1684</v>
      </c>
      <c r="Y9" s="1781"/>
    </row>
    <row r="10" spans="1:29" ht="26.25" customHeight="1">
      <c r="A10" s="1748"/>
      <c r="B10" s="1733"/>
      <c r="C10" s="1741"/>
      <c r="D10" s="1733"/>
      <c r="E10" s="1382" t="s">
        <v>1687</v>
      </c>
      <c r="F10" s="1737"/>
      <c r="G10" s="1733"/>
      <c r="H10" s="1733"/>
      <c r="I10" s="1733"/>
      <c r="J10" s="1733"/>
      <c r="K10" s="1381" t="s">
        <v>1729</v>
      </c>
      <c r="L10" s="1769"/>
      <c r="M10" s="1742"/>
      <c r="N10" s="1380" t="s">
        <v>1685</v>
      </c>
      <c r="O10" s="1379" t="s">
        <v>1684</v>
      </c>
      <c r="P10" s="1767"/>
      <c r="Q10" s="1766"/>
      <c r="R10" s="1378" t="s">
        <v>1683</v>
      </c>
      <c r="S10" s="1377" t="s">
        <v>1652</v>
      </c>
      <c r="T10" s="1376">
        <v>0.1</v>
      </c>
      <c r="U10" s="1375" t="s">
        <v>1682</v>
      </c>
      <c r="V10" s="1780"/>
      <c r="W10" s="1785"/>
      <c r="X10" s="1780"/>
      <c r="Y10" s="1769"/>
    </row>
    <row r="11" spans="1:29" ht="26.25" customHeight="1">
      <c r="A11" s="1731" t="s">
        <v>1728</v>
      </c>
      <c r="B11" s="1743" t="s">
        <v>1701</v>
      </c>
      <c r="C11" s="1738" t="s">
        <v>1700</v>
      </c>
      <c r="D11" s="1743" t="s">
        <v>1724</v>
      </c>
      <c r="E11" s="1389" t="s">
        <v>1698</v>
      </c>
      <c r="F11" s="1739" t="s">
        <v>1727</v>
      </c>
      <c r="G11" s="1746" t="s">
        <v>1710</v>
      </c>
      <c r="H11" s="1743" t="s">
        <v>1695</v>
      </c>
      <c r="I11" s="1746" t="s">
        <v>1722</v>
      </c>
      <c r="J11" s="1743" t="s">
        <v>1693</v>
      </c>
      <c r="K11" s="1388" t="s">
        <v>1692</v>
      </c>
      <c r="L11" s="1768" t="s">
        <v>1684</v>
      </c>
      <c r="M11" s="1778" t="s">
        <v>1719</v>
      </c>
      <c r="N11" s="1384" t="s">
        <v>1690</v>
      </c>
      <c r="O11" s="1379" t="s">
        <v>1726</v>
      </c>
      <c r="P11" s="1767">
        <v>10000</v>
      </c>
      <c r="Q11" s="1766">
        <v>22</v>
      </c>
      <c r="R11" s="1378" t="s">
        <v>1683</v>
      </c>
      <c r="S11" s="1377" t="s">
        <v>1653</v>
      </c>
      <c r="T11" s="1376">
        <v>1</v>
      </c>
      <c r="U11" s="1383" t="s">
        <v>1689</v>
      </c>
      <c r="V11" s="1779" t="s">
        <v>1684</v>
      </c>
      <c r="W11" s="1784" t="s">
        <v>1717</v>
      </c>
      <c r="X11" s="1779"/>
      <c r="Y11" s="1781" t="s">
        <v>1684</v>
      </c>
    </row>
    <row r="12" spans="1:29" ht="26.25" customHeight="1">
      <c r="A12" s="1732"/>
      <c r="B12" s="1743"/>
      <c r="C12" s="1738"/>
      <c r="D12" s="1743"/>
      <c r="E12" s="1387" t="s">
        <v>1687</v>
      </c>
      <c r="F12" s="1740"/>
      <c r="G12" s="1743"/>
      <c r="H12" s="1743"/>
      <c r="I12" s="1743"/>
      <c r="J12" s="1743"/>
      <c r="K12" s="1386" t="s">
        <v>1716</v>
      </c>
      <c r="L12" s="1769"/>
      <c r="M12" s="1778"/>
      <c r="N12" s="1380" t="s">
        <v>1685</v>
      </c>
      <c r="O12" s="1379" t="s">
        <v>1684</v>
      </c>
      <c r="P12" s="1767"/>
      <c r="Q12" s="1766"/>
      <c r="R12" s="1378" t="s">
        <v>1683</v>
      </c>
      <c r="S12" s="1377" t="s">
        <v>1652</v>
      </c>
      <c r="T12" s="1376">
        <v>0</v>
      </c>
      <c r="U12" s="1375" t="s">
        <v>1682</v>
      </c>
      <c r="V12" s="1780"/>
      <c r="W12" s="1785"/>
      <c r="X12" s="1780"/>
      <c r="Y12" s="1769"/>
    </row>
    <row r="13" spans="1:29" ht="26.25" customHeight="1">
      <c r="A13" s="1732"/>
      <c r="B13" s="1733" t="s">
        <v>1725</v>
      </c>
      <c r="C13" s="1741" t="s">
        <v>1700</v>
      </c>
      <c r="D13" s="1733" t="s">
        <v>1724</v>
      </c>
      <c r="E13" s="1377" t="s">
        <v>1698</v>
      </c>
      <c r="F13" s="1736" t="s">
        <v>1723</v>
      </c>
      <c r="G13" s="1744" t="s">
        <v>1710</v>
      </c>
      <c r="H13" s="1733" t="s">
        <v>1695</v>
      </c>
      <c r="I13" s="1744" t="s">
        <v>1722</v>
      </c>
      <c r="J13" s="1733" t="s">
        <v>1721</v>
      </c>
      <c r="K13" s="1385" t="s">
        <v>1720</v>
      </c>
      <c r="L13" s="1768" t="s">
        <v>1684</v>
      </c>
      <c r="M13" s="1778" t="s">
        <v>1719</v>
      </c>
      <c r="N13" s="1384" t="s">
        <v>1690</v>
      </c>
      <c r="O13" s="1379" t="s">
        <v>1684</v>
      </c>
      <c r="P13" s="1767">
        <v>25000</v>
      </c>
      <c r="Q13" s="1766">
        <v>33</v>
      </c>
      <c r="R13" s="1378" t="s">
        <v>1718</v>
      </c>
      <c r="S13" s="1377" t="s">
        <v>1653</v>
      </c>
      <c r="T13" s="1376">
        <v>1</v>
      </c>
      <c r="U13" s="1383" t="s">
        <v>1689</v>
      </c>
      <c r="V13" s="1779" t="s">
        <v>1684</v>
      </c>
      <c r="W13" s="1784" t="s">
        <v>1717</v>
      </c>
      <c r="X13" s="1779"/>
      <c r="Y13" s="1781" t="s">
        <v>1684</v>
      </c>
    </row>
    <row r="14" spans="1:29" ht="26.25" customHeight="1">
      <c r="A14" s="1805"/>
      <c r="B14" s="1733"/>
      <c r="C14" s="1741"/>
      <c r="D14" s="1733"/>
      <c r="E14" s="1382" t="s">
        <v>1687</v>
      </c>
      <c r="F14" s="1737"/>
      <c r="G14" s="1733"/>
      <c r="H14" s="1733"/>
      <c r="I14" s="1733"/>
      <c r="J14" s="1733"/>
      <c r="K14" s="1381" t="s">
        <v>1716</v>
      </c>
      <c r="L14" s="1769"/>
      <c r="M14" s="1778"/>
      <c r="N14" s="1380" t="s">
        <v>1685</v>
      </c>
      <c r="O14" s="1379" t="s">
        <v>1715</v>
      </c>
      <c r="P14" s="1767"/>
      <c r="Q14" s="1766"/>
      <c r="R14" s="1378" t="s">
        <v>1703</v>
      </c>
      <c r="S14" s="1377" t="s">
        <v>1652</v>
      </c>
      <c r="T14" s="1376">
        <v>0</v>
      </c>
      <c r="U14" s="1375" t="s">
        <v>1682</v>
      </c>
      <c r="V14" s="1780"/>
      <c r="W14" s="1785"/>
      <c r="X14" s="1780"/>
      <c r="Y14" s="1769"/>
    </row>
    <row r="15" spans="1:29" ht="26.25" customHeight="1">
      <c r="A15" s="1734" t="s">
        <v>1714</v>
      </c>
      <c r="B15" s="1733" t="s">
        <v>1701</v>
      </c>
      <c r="C15" s="1741" t="s">
        <v>1713</v>
      </c>
      <c r="D15" s="1733" t="s">
        <v>1712</v>
      </c>
      <c r="E15" s="1377" t="s">
        <v>1698</v>
      </c>
      <c r="F15" s="1736" t="s">
        <v>1711</v>
      </c>
      <c r="G15" s="1744" t="s">
        <v>1710</v>
      </c>
      <c r="H15" s="1733" t="s">
        <v>1695</v>
      </c>
      <c r="I15" s="1744" t="s">
        <v>1709</v>
      </c>
      <c r="J15" s="1733" t="s">
        <v>1708</v>
      </c>
      <c r="K15" s="1385" t="s">
        <v>1692</v>
      </c>
      <c r="L15" s="1768" t="s">
        <v>1684</v>
      </c>
      <c r="M15" s="1742" t="s">
        <v>1707</v>
      </c>
      <c r="N15" s="1384" t="s">
        <v>1706</v>
      </c>
      <c r="O15" s="1379" t="s">
        <v>1684</v>
      </c>
      <c r="P15" s="1767">
        <v>4500</v>
      </c>
      <c r="Q15" s="1766">
        <v>18</v>
      </c>
      <c r="R15" s="1378" t="s">
        <v>1683</v>
      </c>
      <c r="S15" s="1377" t="s">
        <v>1653</v>
      </c>
      <c r="T15" s="1376">
        <v>0.5</v>
      </c>
      <c r="U15" s="1383" t="s">
        <v>1689</v>
      </c>
      <c r="V15" s="1779" t="s">
        <v>1684</v>
      </c>
      <c r="W15" s="1784" t="s">
        <v>1705</v>
      </c>
      <c r="X15" s="1779"/>
      <c r="Y15" s="1781" t="s">
        <v>1684</v>
      </c>
    </row>
    <row r="16" spans="1:29" ht="26.25" customHeight="1">
      <c r="A16" s="1735"/>
      <c r="B16" s="1733"/>
      <c r="C16" s="1741"/>
      <c r="D16" s="1733"/>
      <c r="E16" s="1382" t="s">
        <v>1687</v>
      </c>
      <c r="F16" s="1737"/>
      <c r="G16" s="1733"/>
      <c r="H16" s="1733"/>
      <c r="I16" s="1733"/>
      <c r="J16" s="1733"/>
      <c r="K16" s="1381" t="s">
        <v>1686</v>
      </c>
      <c r="L16" s="1769"/>
      <c r="M16" s="1742"/>
      <c r="N16" s="1380" t="s">
        <v>1704</v>
      </c>
      <c r="O16" s="1379" t="s">
        <v>1684</v>
      </c>
      <c r="P16" s="1767"/>
      <c r="Q16" s="1766"/>
      <c r="R16" s="1378" t="s">
        <v>1703</v>
      </c>
      <c r="S16" s="1377" t="s">
        <v>1652</v>
      </c>
      <c r="T16" s="1376">
        <v>0.5</v>
      </c>
      <c r="U16" s="1375" t="s">
        <v>1682</v>
      </c>
      <c r="V16" s="1780"/>
      <c r="W16" s="1785"/>
      <c r="X16" s="1780"/>
      <c r="Y16" s="1769"/>
    </row>
    <row r="17" spans="1:25" ht="26.25" customHeight="1">
      <c r="A17" s="1770" t="s">
        <v>1702</v>
      </c>
      <c r="B17" s="1733" t="s">
        <v>1701</v>
      </c>
      <c r="C17" s="1741" t="s">
        <v>1700</v>
      </c>
      <c r="D17" s="1733" t="s">
        <v>1699</v>
      </c>
      <c r="E17" s="1377" t="s">
        <v>1698</v>
      </c>
      <c r="F17" s="1736" t="s">
        <v>1697</v>
      </c>
      <c r="G17" s="1744" t="s">
        <v>1696</v>
      </c>
      <c r="H17" s="1733" t="s">
        <v>1695</v>
      </c>
      <c r="I17" s="1744" t="s">
        <v>1694</v>
      </c>
      <c r="J17" s="1733" t="s">
        <v>1693</v>
      </c>
      <c r="K17" s="1385" t="s">
        <v>1692</v>
      </c>
      <c r="L17" s="1768" t="s">
        <v>1684</v>
      </c>
      <c r="M17" s="1742" t="s">
        <v>1691</v>
      </c>
      <c r="N17" s="1384" t="s">
        <v>1690</v>
      </c>
      <c r="O17" s="1379" t="s">
        <v>1684</v>
      </c>
      <c r="P17" s="1767">
        <v>6000</v>
      </c>
      <c r="Q17" s="1766">
        <v>13</v>
      </c>
      <c r="R17" s="1378" t="s">
        <v>1683</v>
      </c>
      <c r="S17" s="1377" t="s">
        <v>1653</v>
      </c>
      <c r="T17" s="1376">
        <v>0.5</v>
      </c>
      <c r="U17" s="1383" t="s">
        <v>1689</v>
      </c>
      <c r="V17" s="1779" t="s">
        <v>1684</v>
      </c>
      <c r="W17" s="1784" t="s">
        <v>1688</v>
      </c>
      <c r="X17" s="1779"/>
      <c r="Y17" s="1781" t="s">
        <v>1684</v>
      </c>
    </row>
    <row r="18" spans="1:25" ht="26.25" customHeight="1">
      <c r="A18" s="1748"/>
      <c r="B18" s="1733"/>
      <c r="C18" s="1741"/>
      <c r="D18" s="1733"/>
      <c r="E18" s="1382" t="s">
        <v>1687</v>
      </c>
      <c r="F18" s="1737"/>
      <c r="G18" s="1733"/>
      <c r="H18" s="1733"/>
      <c r="I18" s="1733"/>
      <c r="J18" s="1733"/>
      <c r="K18" s="1381" t="s">
        <v>1686</v>
      </c>
      <c r="L18" s="1769"/>
      <c r="M18" s="1742"/>
      <c r="N18" s="1380" t="s">
        <v>1685</v>
      </c>
      <c r="O18" s="1379" t="s">
        <v>1684</v>
      </c>
      <c r="P18" s="1767"/>
      <c r="Q18" s="1766"/>
      <c r="R18" s="1378" t="s">
        <v>1683</v>
      </c>
      <c r="S18" s="1377" t="s">
        <v>1652</v>
      </c>
      <c r="T18" s="1376">
        <v>0.5</v>
      </c>
      <c r="U18" s="1375" t="s">
        <v>1682</v>
      </c>
      <c r="V18" s="1780"/>
      <c r="W18" s="1785"/>
      <c r="X18" s="1780"/>
      <c r="Y18" s="1769"/>
    </row>
    <row r="19" spans="1:25" ht="18" customHeight="1">
      <c r="A19" s="1748"/>
      <c r="B19" s="1752"/>
      <c r="C19" s="1750"/>
      <c r="D19" s="1752"/>
      <c r="E19" s="1367"/>
      <c r="F19" s="1762"/>
      <c r="G19" s="1764"/>
      <c r="H19" s="1752"/>
      <c r="I19" s="1752"/>
      <c r="J19" s="1752"/>
      <c r="K19" s="1369"/>
      <c r="L19" s="1757"/>
      <c r="M19" s="1756"/>
      <c r="N19" s="1368"/>
      <c r="O19" s="1367"/>
      <c r="P19" s="1752"/>
      <c r="Q19" s="1752"/>
      <c r="R19" s="1367"/>
      <c r="S19" s="1367" t="s">
        <v>1653</v>
      </c>
      <c r="T19" s="1366"/>
      <c r="U19" s="1366"/>
      <c r="V19" s="1754"/>
      <c r="W19" s="1786"/>
      <c r="X19" s="1374"/>
      <c r="Y19" s="1757"/>
    </row>
    <row r="20" spans="1:25" ht="18" customHeight="1">
      <c r="A20" s="1748"/>
      <c r="B20" s="1752"/>
      <c r="C20" s="1750"/>
      <c r="D20" s="1752"/>
      <c r="E20" s="1372"/>
      <c r="F20" s="1765"/>
      <c r="G20" s="1752"/>
      <c r="H20" s="1752"/>
      <c r="I20" s="1752"/>
      <c r="J20" s="1752"/>
      <c r="K20" s="1371"/>
      <c r="L20" s="1758"/>
      <c r="M20" s="1756"/>
      <c r="N20" s="1368"/>
      <c r="O20" s="1367"/>
      <c r="P20" s="1752"/>
      <c r="Q20" s="1752"/>
      <c r="R20" s="1367"/>
      <c r="S20" s="1367" t="s">
        <v>1652</v>
      </c>
      <c r="T20" s="1366"/>
      <c r="U20" s="1366"/>
      <c r="V20" s="1755"/>
      <c r="W20" s="1787"/>
      <c r="X20" s="1373"/>
      <c r="Y20" s="1758"/>
    </row>
    <row r="21" spans="1:25" ht="18" customHeight="1">
      <c r="A21" s="1748"/>
      <c r="B21" s="1752"/>
      <c r="C21" s="1750"/>
      <c r="D21" s="1752"/>
      <c r="E21" s="1367"/>
      <c r="F21" s="1762"/>
      <c r="G21" s="1764"/>
      <c r="H21" s="1752"/>
      <c r="I21" s="1752"/>
      <c r="J21" s="1752"/>
      <c r="K21" s="1369"/>
      <c r="L21" s="1757"/>
      <c r="M21" s="1756"/>
      <c r="N21" s="1368"/>
      <c r="O21" s="1367"/>
      <c r="P21" s="1752"/>
      <c r="Q21" s="1752"/>
      <c r="R21" s="1367"/>
      <c r="S21" s="1367" t="s">
        <v>1653</v>
      </c>
      <c r="T21" s="1366"/>
      <c r="U21" s="1366"/>
      <c r="V21" s="1754"/>
      <c r="W21" s="1786"/>
      <c r="X21" s="1374"/>
      <c r="Y21" s="1757"/>
    </row>
    <row r="22" spans="1:25" ht="18" customHeight="1">
      <c r="A22" s="1748"/>
      <c r="B22" s="1752"/>
      <c r="C22" s="1750"/>
      <c r="D22" s="1752"/>
      <c r="E22" s="1372"/>
      <c r="F22" s="1765"/>
      <c r="G22" s="1752"/>
      <c r="H22" s="1752"/>
      <c r="I22" s="1752"/>
      <c r="J22" s="1752"/>
      <c r="K22" s="1371"/>
      <c r="L22" s="1758"/>
      <c r="M22" s="1756"/>
      <c r="N22" s="1368"/>
      <c r="O22" s="1367"/>
      <c r="P22" s="1752"/>
      <c r="Q22" s="1752"/>
      <c r="R22" s="1367"/>
      <c r="S22" s="1367" t="s">
        <v>1652</v>
      </c>
      <c r="T22" s="1366"/>
      <c r="U22" s="1366"/>
      <c r="V22" s="1755"/>
      <c r="W22" s="1787"/>
      <c r="X22" s="1373"/>
      <c r="Y22" s="1758"/>
    </row>
    <row r="23" spans="1:25" ht="18" customHeight="1">
      <c r="A23" s="1748"/>
      <c r="B23" s="1752"/>
      <c r="C23" s="1750"/>
      <c r="D23" s="1752"/>
      <c r="E23" s="1367"/>
      <c r="F23" s="1762"/>
      <c r="G23" s="1764"/>
      <c r="H23" s="1752"/>
      <c r="I23" s="1752"/>
      <c r="J23" s="1752"/>
      <c r="K23" s="1369"/>
      <c r="L23" s="1757"/>
      <c r="M23" s="1756"/>
      <c r="N23" s="1368"/>
      <c r="O23" s="1367"/>
      <c r="P23" s="1752"/>
      <c r="Q23" s="1752"/>
      <c r="R23" s="1367"/>
      <c r="S23" s="1367" t="s">
        <v>1653</v>
      </c>
      <c r="T23" s="1366"/>
      <c r="U23" s="1366"/>
      <c r="V23" s="1754"/>
      <c r="W23" s="1786"/>
      <c r="X23" s="1374"/>
      <c r="Y23" s="1757"/>
    </row>
    <row r="24" spans="1:25" ht="18" customHeight="1">
      <c r="A24" s="1748"/>
      <c r="B24" s="1752"/>
      <c r="C24" s="1750"/>
      <c r="D24" s="1752"/>
      <c r="E24" s="1372"/>
      <c r="F24" s="1765"/>
      <c r="G24" s="1752"/>
      <c r="H24" s="1752"/>
      <c r="I24" s="1752"/>
      <c r="J24" s="1752"/>
      <c r="K24" s="1371"/>
      <c r="L24" s="1758"/>
      <c r="M24" s="1756"/>
      <c r="N24" s="1368"/>
      <c r="O24" s="1367"/>
      <c r="P24" s="1752"/>
      <c r="Q24" s="1752"/>
      <c r="R24" s="1367"/>
      <c r="S24" s="1367" t="s">
        <v>1652</v>
      </c>
      <c r="T24" s="1366"/>
      <c r="U24" s="1366"/>
      <c r="V24" s="1755"/>
      <c r="W24" s="1787"/>
      <c r="X24" s="1373"/>
      <c r="Y24" s="1758"/>
    </row>
    <row r="25" spans="1:25" ht="18" customHeight="1">
      <c r="A25" s="1748"/>
      <c r="B25" s="1752"/>
      <c r="C25" s="1750"/>
      <c r="D25" s="1752"/>
      <c r="E25" s="1367"/>
      <c r="F25" s="1762"/>
      <c r="G25" s="1764"/>
      <c r="H25" s="1752"/>
      <c r="I25" s="1752"/>
      <c r="J25" s="1752"/>
      <c r="K25" s="1369"/>
      <c r="L25" s="1757"/>
      <c r="M25" s="1756"/>
      <c r="N25" s="1368"/>
      <c r="O25" s="1367"/>
      <c r="P25" s="1752"/>
      <c r="Q25" s="1752"/>
      <c r="R25" s="1367"/>
      <c r="S25" s="1367" t="s">
        <v>1653</v>
      </c>
      <c r="T25" s="1366"/>
      <c r="U25" s="1366"/>
      <c r="V25" s="1754"/>
      <c r="W25" s="1754"/>
      <c r="X25" s="1365"/>
      <c r="Y25" s="1757"/>
    </row>
    <row r="26" spans="1:25" ht="18" customHeight="1">
      <c r="A26" s="1748"/>
      <c r="B26" s="1752"/>
      <c r="C26" s="1750"/>
      <c r="D26" s="1752"/>
      <c r="E26" s="1372"/>
      <c r="F26" s="1765"/>
      <c r="G26" s="1752"/>
      <c r="H26" s="1752"/>
      <c r="I26" s="1752"/>
      <c r="J26" s="1752"/>
      <c r="K26" s="1371"/>
      <c r="L26" s="1758"/>
      <c r="M26" s="1756"/>
      <c r="N26" s="1368"/>
      <c r="O26" s="1367"/>
      <c r="P26" s="1752"/>
      <c r="Q26" s="1752"/>
      <c r="R26" s="1367"/>
      <c r="S26" s="1367" t="s">
        <v>1652</v>
      </c>
      <c r="T26" s="1366"/>
      <c r="U26" s="1366"/>
      <c r="V26" s="1755"/>
      <c r="W26" s="1755"/>
      <c r="X26" s="1370"/>
      <c r="Y26" s="1758"/>
    </row>
    <row r="27" spans="1:25" ht="18" customHeight="1">
      <c r="A27" s="1748"/>
      <c r="B27" s="1752"/>
      <c r="C27" s="1750"/>
      <c r="D27" s="1752"/>
      <c r="E27" s="1367"/>
      <c r="F27" s="1762"/>
      <c r="G27" s="1764"/>
      <c r="H27" s="1752"/>
      <c r="I27" s="1752"/>
      <c r="J27" s="1752"/>
      <c r="K27" s="1369"/>
      <c r="L27" s="1757"/>
      <c r="M27" s="1756"/>
      <c r="N27" s="1368"/>
      <c r="O27" s="1367"/>
      <c r="P27" s="1752"/>
      <c r="Q27" s="1752"/>
      <c r="R27" s="1367"/>
      <c r="S27" s="1367" t="s">
        <v>1653</v>
      </c>
      <c r="T27" s="1366"/>
      <c r="U27" s="1366"/>
      <c r="V27" s="1754"/>
      <c r="W27" s="1754"/>
      <c r="X27" s="1365"/>
      <c r="Y27" s="1757"/>
    </row>
    <row r="28" spans="1:25" ht="18" customHeight="1">
      <c r="A28" s="1748"/>
      <c r="B28" s="1752"/>
      <c r="C28" s="1750"/>
      <c r="D28" s="1752"/>
      <c r="E28" s="1372"/>
      <c r="F28" s="1765"/>
      <c r="G28" s="1752"/>
      <c r="H28" s="1752"/>
      <c r="I28" s="1752"/>
      <c r="J28" s="1752"/>
      <c r="K28" s="1371"/>
      <c r="L28" s="1758"/>
      <c r="M28" s="1756"/>
      <c r="N28" s="1368"/>
      <c r="O28" s="1367"/>
      <c r="P28" s="1752"/>
      <c r="Q28" s="1752"/>
      <c r="R28" s="1367"/>
      <c r="S28" s="1367" t="s">
        <v>1652</v>
      </c>
      <c r="T28" s="1366"/>
      <c r="U28" s="1366"/>
      <c r="V28" s="1755"/>
      <c r="W28" s="1755"/>
      <c r="X28" s="1370"/>
      <c r="Y28" s="1758"/>
    </row>
    <row r="29" spans="1:25" ht="18" customHeight="1">
      <c r="A29" s="1748"/>
      <c r="B29" s="1752"/>
      <c r="C29" s="1750"/>
      <c r="D29" s="1752"/>
      <c r="E29" s="1367"/>
      <c r="F29" s="1762"/>
      <c r="G29" s="1764"/>
      <c r="H29" s="1752"/>
      <c r="I29" s="1752"/>
      <c r="J29" s="1752"/>
      <c r="K29" s="1369"/>
      <c r="L29" s="1757"/>
      <c r="M29" s="1756"/>
      <c r="N29" s="1368"/>
      <c r="O29" s="1367"/>
      <c r="P29" s="1752"/>
      <c r="Q29" s="1752"/>
      <c r="R29" s="1367"/>
      <c r="S29" s="1367" t="s">
        <v>1653</v>
      </c>
      <c r="T29" s="1366"/>
      <c r="U29" s="1366"/>
      <c r="V29" s="1754"/>
      <c r="W29" s="1754"/>
      <c r="X29" s="1365"/>
      <c r="Y29" s="1757"/>
    </row>
    <row r="30" spans="1:25" ht="18" customHeight="1">
      <c r="A30" s="1748"/>
      <c r="B30" s="1752"/>
      <c r="C30" s="1750"/>
      <c r="D30" s="1752"/>
      <c r="E30" s="1372"/>
      <c r="F30" s="1765"/>
      <c r="G30" s="1752"/>
      <c r="H30" s="1752"/>
      <c r="I30" s="1752"/>
      <c r="J30" s="1752"/>
      <c r="K30" s="1371"/>
      <c r="L30" s="1758"/>
      <c r="M30" s="1756"/>
      <c r="N30" s="1368"/>
      <c r="O30" s="1367"/>
      <c r="P30" s="1752"/>
      <c r="Q30" s="1752"/>
      <c r="R30" s="1367"/>
      <c r="S30" s="1367" t="s">
        <v>1652</v>
      </c>
      <c r="T30" s="1366"/>
      <c r="U30" s="1366"/>
      <c r="V30" s="1755"/>
      <c r="W30" s="1755"/>
      <c r="X30" s="1370"/>
      <c r="Y30" s="1758"/>
    </row>
    <row r="31" spans="1:25" ht="18" customHeight="1">
      <c r="A31" s="1748"/>
      <c r="B31" s="1752"/>
      <c r="C31" s="1750"/>
      <c r="D31" s="1752"/>
      <c r="E31" s="1367"/>
      <c r="F31" s="1762"/>
      <c r="G31" s="1764"/>
      <c r="H31" s="1752"/>
      <c r="I31" s="1752"/>
      <c r="J31" s="1752"/>
      <c r="K31" s="1369"/>
      <c r="L31" s="1757"/>
      <c r="M31" s="1756"/>
      <c r="N31" s="1368"/>
      <c r="O31" s="1367"/>
      <c r="P31" s="1752"/>
      <c r="Q31" s="1752"/>
      <c r="R31" s="1367"/>
      <c r="S31" s="1367" t="s">
        <v>1653</v>
      </c>
      <c r="T31" s="1366"/>
      <c r="U31" s="1366"/>
      <c r="V31" s="1754"/>
      <c r="W31" s="1754"/>
      <c r="X31" s="1365"/>
      <c r="Y31" s="1757"/>
    </row>
    <row r="32" spans="1:25" ht="18" customHeight="1">
      <c r="A32" s="1748"/>
      <c r="B32" s="1752"/>
      <c r="C32" s="1750"/>
      <c r="D32" s="1752"/>
      <c r="E32" s="1372"/>
      <c r="F32" s="1765"/>
      <c r="G32" s="1752"/>
      <c r="H32" s="1752"/>
      <c r="I32" s="1752"/>
      <c r="J32" s="1752"/>
      <c r="K32" s="1371"/>
      <c r="L32" s="1758"/>
      <c r="M32" s="1756"/>
      <c r="N32" s="1368"/>
      <c r="O32" s="1367"/>
      <c r="P32" s="1752"/>
      <c r="Q32" s="1752"/>
      <c r="R32" s="1367"/>
      <c r="S32" s="1367" t="s">
        <v>1652</v>
      </c>
      <c r="T32" s="1366"/>
      <c r="U32" s="1366"/>
      <c r="V32" s="1755"/>
      <c r="W32" s="1755"/>
      <c r="X32" s="1370"/>
      <c r="Y32" s="1758"/>
    </row>
    <row r="33" spans="1:25" ht="18" customHeight="1">
      <c r="A33" s="1748"/>
      <c r="B33" s="1752"/>
      <c r="C33" s="1750"/>
      <c r="D33" s="1752"/>
      <c r="E33" s="1367"/>
      <c r="F33" s="1762"/>
      <c r="G33" s="1764"/>
      <c r="H33" s="1752"/>
      <c r="I33" s="1752"/>
      <c r="J33" s="1752"/>
      <c r="K33" s="1369"/>
      <c r="L33" s="1757"/>
      <c r="M33" s="1756"/>
      <c r="N33" s="1368"/>
      <c r="O33" s="1367"/>
      <c r="P33" s="1752"/>
      <c r="Q33" s="1752"/>
      <c r="R33" s="1367"/>
      <c r="S33" s="1367" t="s">
        <v>1653</v>
      </c>
      <c r="T33" s="1366"/>
      <c r="U33" s="1366"/>
      <c r="V33" s="1754"/>
      <c r="W33" s="1754"/>
      <c r="X33" s="1365"/>
      <c r="Y33" s="1757"/>
    </row>
    <row r="34" spans="1:25" ht="18" customHeight="1">
      <c r="A34" s="1748"/>
      <c r="B34" s="1752"/>
      <c r="C34" s="1750"/>
      <c r="D34" s="1752"/>
      <c r="E34" s="1372"/>
      <c r="F34" s="1765"/>
      <c r="G34" s="1752"/>
      <c r="H34" s="1752"/>
      <c r="I34" s="1752"/>
      <c r="J34" s="1752"/>
      <c r="K34" s="1371"/>
      <c r="L34" s="1758"/>
      <c r="M34" s="1756"/>
      <c r="N34" s="1368"/>
      <c r="O34" s="1367"/>
      <c r="P34" s="1752"/>
      <c r="Q34" s="1752"/>
      <c r="R34" s="1367"/>
      <c r="S34" s="1367" t="s">
        <v>1652</v>
      </c>
      <c r="T34" s="1366"/>
      <c r="U34" s="1366"/>
      <c r="V34" s="1755"/>
      <c r="W34" s="1755"/>
      <c r="X34" s="1370"/>
      <c r="Y34" s="1758"/>
    </row>
    <row r="35" spans="1:25" ht="18" customHeight="1">
      <c r="A35" s="1748"/>
      <c r="B35" s="1752"/>
      <c r="C35" s="1750"/>
      <c r="D35" s="1752"/>
      <c r="E35" s="1367"/>
      <c r="F35" s="1762"/>
      <c r="G35" s="1764"/>
      <c r="H35" s="1752"/>
      <c r="I35" s="1752"/>
      <c r="J35" s="1752"/>
      <c r="K35" s="1369"/>
      <c r="L35" s="1757"/>
      <c r="M35" s="1756"/>
      <c r="N35" s="1368"/>
      <c r="O35" s="1367"/>
      <c r="P35" s="1752"/>
      <c r="Q35" s="1752"/>
      <c r="R35" s="1367"/>
      <c r="S35" s="1367" t="s">
        <v>1653</v>
      </c>
      <c r="T35" s="1366"/>
      <c r="U35" s="1366"/>
      <c r="V35" s="1754"/>
      <c r="W35" s="1754"/>
      <c r="X35" s="1365"/>
      <c r="Y35" s="1757"/>
    </row>
    <row r="36" spans="1:25" ht="18" customHeight="1">
      <c r="A36" s="1748"/>
      <c r="B36" s="1752"/>
      <c r="C36" s="1750"/>
      <c r="D36" s="1752"/>
      <c r="E36" s="1372"/>
      <c r="F36" s="1765"/>
      <c r="G36" s="1752"/>
      <c r="H36" s="1752"/>
      <c r="I36" s="1752"/>
      <c r="J36" s="1752"/>
      <c r="K36" s="1371"/>
      <c r="L36" s="1758"/>
      <c r="M36" s="1756"/>
      <c r="N36" s="1368"/>
      <c r="O36" s="1367"/>
      <c r="P36" s="1752"/>
      <c r="Q36" s="1752"/>
      <c r="R36" s="1367"/>
      <c r="S36" s="1367" t="s">
        <v>1652</v>
      </c>
      <c r="T36" s="1366"/>
      <c r="U36" s="1366"/>
      <c r="V36" s="1755"/>
      <c r="W36" s="1755"/>
      <c r="X36" s="1370"/>
      <c r="Y36" s="1758"/>
    </row>
    <row r="37" spans="1:25" ht="18" customHeight="1">
      <c r="A37" s="1748"/>
      <c r="B37" s="1752"/>
      <c r="C37" s="1750"/>
      <c r="D37" s="1752"/>
      <c r="E37" s="1367"/>
      <c r="F37" s="1762"/>
      <c r="G37" s="1764"/>
      <c r="H37" s="1752"/>
      <c r="I37" s="1752"/>
      <c r="J37" s="1752"/>
      <c r="K37" s="1369"/>
      <c r="L37" s="1757"/>
      <c r="M37" s="1756"/>
      <c r="N37" s="1368"/>
      <c r="O37" s="1367"/>
      <c r="P37" s="1752"/>
      <c r="Q37" s="1752"/>
      <c r="R37" s="1367"/>
      <c r="S37" s="1367" t="s">
        <v>1653</v>
      </c>
      <c r="T37" s="1366"/>
      <c r="U37" s="1366"/>
      <c r="V37" s="1754"/>
      <c r="W37" s="1754"/>
      <c r="X37" s="1365"/>
      <c r="Y37" s="1757"/>
    </row>
    <row r="38" spans="1:25" ht="18" customHeight="1">
      <c r="A38" s="1748"/>
      <c r="B38" s="1752"/>
      <c r="C38" s="1750"/>
      <c r="D38" s="1752"/>
      <c r="E38" s="1372"/>
      <c r="F38" s="1765"/>
      <c r="G38" s="1752"/>
      <c r="H38" s="1752"/>
      <c r="I38" s="1752"/>
      <c r="J38" s="1752"/>
      <c r="K38" s="1371"/>
      <c r="L38" s="1758"/>
      <c r="M38" s="1756"/>
      <c r="N38" s="1368"/>
      <c r="O38" s="1367"/>
      <c r="P38" s="1752"/>
      <c r="Q38" s="1752"/>
      <c r="R38" s="1367"/>
      <c r="S38" s="1367" t="s">
        <v>1652</v>
      </c>
      <c r="T38" s="1366"/>
      <c r="U38" s="1366"/>
      <c r="V38" s="1755"/>
      <c r="W38" s="1755"/>
      <c r="X38" s="1370"/>
      <c r="Y38" s="1758"/>
    </row>
    <row r="39" spans="1:25" ht="18" customHeight="1">
      <c r="A39" s="1748"/>
      <c r="B39" s="1752"/>
      <c r="C39" s="1750"/>
      <c r="D39" s="1752"/>
      <c r="E39" s="1367"/>
      <c r="F39" s="1762"/>
      <c r="G39" s="1764"/>
      <c r="H39" s="1752"/>
      <c r="I39" s="1752"/>
      <c r="J39" s="1752"/>
      <c r="K39" s="1369"/>
      <c r="L39" s="1757"/>
      <c r="M39" s="1756"/>
      <c r="N39" s="1368"/>
      <c r="O39" s="1367"/>
      <c r="P39" s="1752"/>
      <c r="Q39" s="1752"/>
      <c r="R39" s="1367"/>
      <c r="S39" s="1367" t="s">
        <v>1653</v>
      </c>
      <c r="T39" s="1366"/>
      <c r="U39" s="1366"/>
      <c r="V39" s="1754"/>
      <c r="W39" s="1754"/>
      <c r="X39" s="1365"/>
      <c r="Y39" s="1757"/>
    </row>
    <row r="40" spans="1:25" ht="18" customHeight="1">
      <c r="A40" s="1748"/>
      <c r="B40" s="1752"/>
      <c r="C40" s="1750"/>
      <c r="D40" s="1752"/>
      <c r="E40" s="1372"/>
      <c r="F40" s="1765"/>
      <c r="G40" s="1752"/>
      <c r="H40" s="1752"/>
      <c r="I40" s="1752"/>
      <c r="J40" s="1752"/>
      <c r="K40" s="1371"/>
      <c r="L40" s="1758"/>
      <c r="M40" s="1756"/>
      <c r="N40" s="1368"/>
      <c r="O40" s="1367"/>
      <c r="P40" s="1752"/>
      <c r="Q40" s="1752"/>
      <c r="R40" s="1367"/>
      <c r="S40" s="1367" t="s">
        <v>1652</v>
      </c>
      <c r="T40" s="1366"/>
      <c r="U40" s="1366"/>
      <c r="V40" s="1755"/>
      <c r="W40" s="1755"/>
      <c r="X40" s="1370"/>
      <c r="Y40" s="1758"/>
    </row>
    <row r="41" spans="1:25" ht="18" customHeight="1">
      <c r="A41" s="1748"/>
      <c r="B41" s="1752"/>
      <c r="C41" s="1750"/>
      <c r="D41" s="1752"/>
      <c r="E41" s="1367"/>
      <c r="F41" s="1762"/>
      <c r="G41" s="1764"/>
      <c r="H41" s="1752"/>
      <c r="I41" s="1752"/>
      <c r="J41" s="1752"/>
      <c r="K41" s="1369"/>
      <c r="L41" s="1757"/>
      <c r="M41" s="1756"/>
      <c r="N41" s="1368"/>
      <c r="O41" s="1367"/>
      <c r="P41" s="1752"/>
      <c r="Q41" s="1752"/>
      <c r="R41" s="1367"/>
      <c r="S41" s="1367" t="s">
        <v>1653</v>
      </c>
      <c r="T41" s="1366"/>
      <c r="U41" s="1366"/>
      <c r="V41" s="1754"/>
      <c r="W41" s="1754"/>
      <c r="X41" s="1365"/>
      <c r="Y41" s="1757"/>
    </row>
    <row r="42" spans="1:25" ht="18" customHeight="1">
      <c r="A42" s="1748"/>
      <c r="B42" s="1752"/>
      <c r="C42" s="1750"/>
      <c r="D42" s="1752"/>
      <c r="E42" s="1372"/>
      <c r="F42" s="1765"/>
      <c r="G42" s="1752"/>
      <c r="H42" s="1752"/>
      <c r="I42" s="1752"/>
      <c r="J42" s="1752"/>
      <c r="K42" s="1371"/>
      <c r="L42" s="1758"/>
      <c r="M42" s="1756"/>
      <c r="N42" s="1368"/>
      <c r="O42" s="1367"/>
      <c r="P42" s="1752"/>
      <c r="Q42" s="1752"/>
      <c r="R42" s="1367"/>
      <c r="S42" s="1367" t="s">
        <v>1652</v>
      </c>
      <c r="T42" s="1366"/>
      <c r="U42" s="1366"/>
      <c r="V42" s="1755"/>
      <c r="W42" s="1755"/>
      <c r="X42" s="1370"/>
      <c r="Y42" s="1758"/>
    </row>
    <row r="43" spans="1:25" ht="18" customHeight="1">
      <c r="A43" s="1748"/>
      <c r="B43" s="1752"/>
      <c r="C43" s="1750"/>
      <c r="D43" s="1752"/>
      <c r="E43" s="1367"/>
      <c r="F43" s="1762"/>
      <c r="G43" s="1764"/>
      <c r="H43" s="1752"/>
      <c r="I43" s="1752"/>
      <c r="J43" s="1752"/>
      <c r="K43" s="1369"/>
      <c r="L43" s="1757"/>
      <c r="M43" s="1756"/>
      <c r="N43" s="1368"/>
      <c r="O43" s="1367"/>
      <c r="P43" s="1752"/>
      <c r="Q43" s="1752"/>
      <c r="R43" s="1367"/>
      <c r="S43" s="1367" t="s">
        <v>1653</v>
      </c>
      <c r="T43" s="1366"/>
      <c r="U43" s="1366"/>
      <c r="V43" s="1754"/>
      <c r="W43" s="1754"/>
      <c r="X43" s="1365"/>
      <c r="Y43" s="1757"/>
    </row>
    <row r="44" spans="1:25" ht="18" customHeight="1">
      <c r="A44" s="1748"/>
      <c r="B44" s="1752"/>
      <c r="C44" s="1750"/>
      <c r="D44" s="1752"/>
      <c r="E44" s="1372"/>
      <c r="F44" s="1765"/>
      <c r="G44" s="1752"/>
      <c r="H44" s="1752"/>
      <c r="I44" s="1752"/>
      <c r="J44" s="1752"/>
      <c r="K44" s="1371"/>
      <c r="L44" s="1758"/>
      <c r="M44" s="1756"/>
      <c r="N44" s="1368"/>
      <c r="O44" s="1367"/>
      <c r="P44" s="1752"/>
      <c r="Q44" s="1752"/>
      <c r="R44" s="1367"/>
      <c r="S44" s="1367" t="s">
        <v>1652</v>
      </c>
      <c r="T44" s="1366"/>
      <c r="U44" s="1366"/>
      <c r="V44" s="1755"/>
      <c r="W44" s="1755"/>
      <c r="X44" s="1370"/>
      <c r="Y44" s="1758"/>
    </row>
    <row r="45" spans="1:25" ht="18" customHeight="1">
      <c r="A45" s="1748"/>
      <c r="B45" s="1752"/>
      <c r="C45" s="1750"/>
      <c r="D45" s="1752"/>
      <c r="E45" s="1367"/>
      <c r="F45" s="1762"/>
      <c r="G45" s="1764"/>
      <c r="H45" s="1752"/>
      <c r="I45" s="1752"/>
      <c r="J45" s="1752"/>
      <c r="K45" s="1369"/>
      <c r="L45" s="1757"/>
      <c r="M45" s="1756"/>
      <c r="N45" s="1368"/>
      <c r="O45" s="1367"/>
      <c r="P45" s="1752"/>
      <c r="Q45" s="1752"/>
      <c r="R45" s="1367"/>
      <c r="S45" s="1367" t="s">
        <v>1653</v>
      </c>
      <c r="T45" s="1366"/>
      <c r="U45" s="1366"/>
      <c r="V45" s="1754"/>
      <c r="W45" s="1754"/>
      <c r="X45" s="1365"/>
      <c r="Y45" s="1757"/>
    </row>
    <row r="46" spans="1:25" ht="18" customHeight="1">
      <c r="A46" s="1748"/>
      <c r="B46" s="1752"/>
      <c r="C46" s="1750"/>
      <c r="D46" s="1752"/>
      <c r="E46" s="1372"/>
      <c r="F46" s="1765"/>
      <c r="G46" s="1752"/>
      <c r="H46" s="1752"/>
      <c r="I46" s="1752"/>
      <c r="J46" s="1752"/>
      <c r="K46" s="1371"/>
      <c r="L46" s="1758"/>
      <c r="M46" s="1756"/>
      <c r="N46" s="1368"/>
      <c r="O46" s="1367"/>
      <c r="P46" s="1752"/>
      <c r="Q46" s="1752"/>
      <c r="R46" s="1367"/>
      <c r="S46" s="1367" t="s">
        <v>1652</v>
      </c>
      <c r="T46" s="1366"/>
      <c r="U46" s="1366"/>
      <c r="V46" s="1755"/>
      <c r="W46" s="1755"/>
      <c r="X46" s="1370"/>
      <c r="Y46" s="1758"/>
    </row>
    <row r="47" spans="1:25" ht="18" customHeight="1">
      <c r="A47" s="1748"/>
      <c r="B47" s="1752"/>
      <c r="C47" s="1750"/>
      <c r="D47" s="1752"/>
      <c r="E47" s="1367"/>
      <c r="F47" s="1762"/>
      <c r="G47" s="1764"/>
      <c r="H47" s="1752"/>
      <c r="I47" s="1752"/>
      <c r="J47" s="1752"/>
      <c r="K47" s="1369"/>
      <c r="L47" s="1757"/>
      <c r="M47" s="1756"/>
      <c r="N47" s="1368"/>
      <c r="O47" s="1367"/>
      <c r="P47" s="1752"/>
      <c r="Q47" s="1752"/>
      <c r="R47" s="1367"/>
      <c r="S47" s="1367" t="s">
        <v>1653</v>
      </c>
      <c r="T47" s="1366"/>
      <c r="U47" s="1366"/>
      <c r="V47" s="1754"/>
      <c r="W47" s="1754"/>
      <c r="X47" s="1365"/>
      <c r="Y47" s="1757"/>
    </row>
    <row r="48" spans="1:25" ht="18" customHeight="1">
      <c r="A48" s="1748"/>
      <c r="B48" s="1752"/>
      <c r="C48" s="1750"/>
      <c r="D48" s="1752"/>
      <c r="E48" s="1372"/>
      <c r="F48" s="1765"/>
      <c r="G48" s="1752"/>
      <c r="H48" s="1752"/>
      <c r="I48" s="1752"/>
      <c r="J48" s="1752"/>
      <c r="K48" s="1371"/>
      <c r="L48" s="1758"/>
      <c r="M48" s="1756"/>
      <c r="N48" s="1368"/>
      <c r="O48" s="1367"/>
      <c r="P48" s="1752"/>
      <c r="Q48" s="1752"/>
      <c r="R48" s="1367"/>
      <c r="S48" s="1367" t="s">
        <v>1652</v>
      </c>
      <c r="T48" s="1366"/>
      <c r="U48" s="1366"/>
      <c r="V48" s="1755"/>
      <c r="W48" s="1755"/>
      <c r="X48" s="1370"/>
      <c r="Y48" s="1758"/>
    </row>
    <row r="49" spans="1:25" ht="18" customHeight="1">
      <c r="A49" s="1748"/>
      <c r="B49" s="1752"/>
      <c r="C49" s="1750"/>
      <c r="D49" s="1752"/>
      <c r="E49" s="1367"/>
      <c r="F49" s="1762"/>
      <c r="G49" s="1764"/>
      <c r="H49" s="1752"/>
      <c r="I49" s="1752"/>
      <c r="J49" s="1752"/>
      <c r="K49" s="1369"/>
      <c r="L49" s="1757"/>
      <c r="M49" s="1756"/>
      <c r="N49" s="1368"/>
      <c r="O49" s="1367"/>
      <c r="P49" s="1752"/>
      <c r="Q49" s="1752"/>
      <c r="R49" s="1367"/>
      <c r="S49" s="1367" t="s">
        <v>1653</v>
      </c>
      <c r="T49" s="1366"/>
      <c r="U49" s="1366"/>
      <c r="V49" s="1754"/>
      <c r="W49" s="1754"/>
      <c r="X49" s="1365"/>
      <c r="Y49" s="1757"/>
    </row>
    <row r="50" spans="1:25" ht="18" customHeight="1">
      <c r="A50" s="1748"/>
      <c r="B50" s="1752"/>
      <c r="C50" s="1750"/>
      <c r="D50" s="1752"/>
      <c r="E50" s="1372"/>
      <c r="F50" s="1765"/>
      <c r="G50" s="1752"/>
      <c r="H50" s="1752"/>
      <c r="I50" s="1752"/>
      <c r="J50" s="1752"/>
      <c r="K50" s="1371"/>
      <c r="L50" s="1758"/>
      <c r="M50" s="1756"/>
      <c r="N50" s="1368"/>
      <c r="O50" s="1367"/>
      <c r="P50" s="1752"/>
      <c r="Q50" s="1752"/>
      <c r="R50" s="1367"/>
      <c r="S50" s="1367" t="s">
        <v>1652</v>
      </c>
      <c r="T50" s="1366"/>
      <c r="U50" s="1366"/>
      <c r="V50" s="1755"/>
      <c r="W50" s="1755"/>
      <c r="X50" s="1370"/>
      <c r="Y50" s="1758"/>
    </row>
    <row r="51" spans="1:25" ht="18" customHeight="1">
      <c r="A51" s="1748"/>
      <c r="B51" s="1752"/>
      <c r="C51" s="1750"/>
      <c r="D51" s="1752"/>
      <c r="E51" s="1367"/>
      <c r="F51" s="1762"/>
      <c r="G51" s="1764"/>
      <c r="H51" s="1752"/>
      <c r="I51" s="1752"/>
      <c r="J51" s="1752"/>
      <c r="K51" s="1369"/>
      <c r="L51" s="1757"/>
      <c r="M51" s="1756"/>
      <c r="N51" s="1368"/>
      <c r="O51" s="1367"/>
      <c r="P51" s="1752"/>
      <c r="Q51" s="1752"/>
      <c r="R51" s="1367"/>
      <c r="S51" s="1367" t="s">
        <v>1653</v>
      </c>
      <c r="T51" s="1366"/>
      <c r="U51" s="1366"/>
      <c r="V51" s="1754"/>
      <c r="W51" s="1754"/>
      <c r="X51" s="1365"/>
      <c r="Y51" s="1757"/>
    </row>
    <row r="52" spans="1:25" ht="18" customHeight="1">
      <c r="A52" s="1748"/>
      <c r="B52" s="1752"/>
      <c r="C52" s="1750"/>
      <c r="D52" s="1752"/>
      <c r="E52" s="1372"/>
      <c r="F52" s="1765"/>
      <c r="G52" s="1752"/>
      <c r="H52" s="1752"/>
      <c r="I52" s="1752"/>
      <c r="J52" s="1752"/>
      <c r="K52" s="1371"/>
      <c r="L52" s="1758"/>
      <c r="M52" s="1756"/>
      <c r="N52" s="1368"/>
      <c r="O52" s="1367"/>
      <c r="P52" s="1752"/>
      <c r="Q52" s="1752"/>
      <c r="R52" s="1367"/>
      <c r="S52" s="1367" t="s">
        <v>1652</v>
      </c>
      <c r="T52" s="1366"/>
      <c r="U52" s="1366"/>
      <c r="V52" s="1755"/>
      <c r="W52" s="1755"/>
      <c r="X52" s="1370"/>
      <c r="Y52" s="1758"/>
    </row>
    <row r="53" spans="1:25" ht="18" customHeight="1">
      <c r="A53" s="1748"/>
      <c r="B53" s="1752"/>
      <c r="C53" s="1750"/>
      <c r="D53" s="1752"/>
      <c r="E53" s="1367"/>
      <c r="F53" s="1762"/>
      <c r="G53" s="1764"/>
      <c r="H53" s="1752"/>
      <c r="I53" s="1752"/>
      <c r="J53" s="1752"/>
      <c r="K53" s="1369"/>
      <c r="L53" s="1757"/>
      <c r="M53" s="1756"/>
      <c r="N53" s="1368"/>
      <c r="O53" s="1367"/>
      <c r="P53" s="1752"/>
      <c r="Q53" s="1752"/>
      <c r="R53" s="1367"/>
      <c r="S53" s="1367" t="s">
        <v>1653</v>
      </c>
      <c r="T53" s="1366"/>
      <c r="U53" s="1366"/>
      <c r="V53" s="1754"/>
      <c r="W53" s="1754"/>
      <c r="X53" s="1365"/>
      <c r="Y53" s="1757"/>
    </row>
    <row r="54" spans="1:25" ht="18" customHeight="1">
      <c r="A54" s="1748"/>
      <c r="B54" s="1752"/>
      <c r="C54" s="1750"/>
      <c r="D54" s="1752"/>
      <c r="E54" s="1372"/>
      <c r="F54" s="1765"/>
      <c r="G54" s="1752"/>
      <c r="H54" s="1752"/>
      <c r="I54" s="1752"/>
      <c r="J54" s="1752"/>
      <c r="K54" s="1371"/>
      <c r="L54" s="1758"/>
      <c r="M54" s="1756"/>
      <c r="N54" s="1368"/>
      <c r="O54" s="1367"/>
      <c r="P54" s="1752"/>
      <c r="Q54" s="1752"/>
      <c r="R54" s="1367"/>
      <c r="S54" s="1367" t="s">
        <v>1652</v>
      </c>
      <c r="T54" s="1366"/>
      <c r="U54" s="1366"/>
      <c r="V54" s="1755"/>
      <c r="W54" s="1755"/>
      <c r="X54" s="1370"/>
      <c r="Y54" s="1758"/>
    </row>
    <row r="55" spans="1:25" ht="18" customHeight="1">
      <c r="A55" s="1748"/>
      <c r="B55" s="1752"/>
      <c r="C55" s="1750"/>
      <c r="D55" s="1752"/>
      <c r="E55" s="1367"/>
      <c r="F55" s="1762"/>
      <c r="G55" s="1764"/>
      <c r="H55" s="1752"/>
      <c r="I55" s="1752"/>
      <c r="J55" s="1752"/>
      <c r="K55" s="1369"/>
      <c r="L55" s="1757"/>
      <c r="M55" s="1756"/>
      <c r="N55" s="1368"/>
      <c r="O55" s="1367"/>
      <c r="P55" s="1752"/>
      <c r="Q55" s="1752"/>
      <c r="R55" s="1367"/>
      <c r="S55" s="1367" t="s">
        <v>1653</v>
      </c>
      <c r="T55" s="1366"/>
      <c r="U55" s="1366"/>
      <c r="V55" s="1754"/>
      <c r="W55" s="1754"/>
      <c r="X55" s="1365"/>
      <c r="Y55" s="1757"/>
    </row>
    <row r="56" spans="1:25" ht="18" customHeight="1">
      <c r="A56" s="1748"/>
      <c r="B56" s="1752"/>
      <c r="C56" s="1750"/>
      <c r="D56" s="1752"/>
      <c r="E56" s="1372"/>
      <c r="F56" s="1765"/>
      <c r="G56" s="1752"/>
      <c r="H56" s="1752"/>
      <c r="I56" s="1752"/>
      <c r="J56" s="1752"/>
      <c r="K56" s="1371"/>
      <c r="L56" s="1758"/>
      <c r="M56" s="1756"/>
      <c r="N56" s="1368"/>
      <c r="O56" s="1367"/>
      <c r="P56" s="1752"/>
      <c r="Q56" s="1752"/>
      <c r="R56" s="1367"/>
      <c r="S56" s="1367" t="s">
        <v>1652</v>
      </c>
      <c r="T56" s="1366"/>
      <c r="U56" s="1366"/>
      <c r="V56" s="1755"/>
      <c r="W56" s="1755"/>
      <c r="X56" s="1370"/>
      <c r="Y56" s="1758"/>
    </row>
    <row r="57" spans="1:25" ht="18" customHeight="1">
      <c r="A57" s="1748"/>
      <c r="B57" s="1752"/>
      <c r="C57" s="1750"/>
      <c r="D57" s="1752"/>
      <c r="E57" s="1367"/>
      <c r="F57" s="1762"/>
      <c r="G57" s="1764"/>
      <c r="H57" s="1752"/>
      <c r="I57" s="1752"/>
      <c r="J57" s="1752"/>
      <c r="K57" s="1369"/>
      <c r="L57" s="1757"/>
      <c r="M57" s="1756"/>
      <c r="N57" s="1368"/>
      <c r="O57" s="1367"/>
      <c r="P57" s="1752"/>
      <c r="Q57" s="1752"/>
      <c r="R57" s="1367"/>
      <c r="S57" s="1367" t="s">
        <v>1653</v>
      </c>
      <c r="T57" s="1366"/>
      <c r="U57" s="1366"/>
      <c r="V57" s="1754"/>
      <c r="W57" s="1754"/>
      <c r="X57" s="1365"/>
      <c r="Y57" s="1757"/>
    </row>
    <row r="58" spans="1:25" ht="18" customHeight="1" thickBot="1">
      <c r="A58" s="1749"/>
      <c r="B58" s="1753"/>
      <c r="C58" s="1751"/>
      <c r="D58" s="1753"/>
      <c r="E58" s="1364"/>
      <c r="F58" s="1763"/>
      <c r="G58" s="1753"/>
      <c r="H58" s="1753"/>
      <c r="I58" s="1753"/>
      <c r="J58" s="1753"/>
      <c r="K58" s="1363"/>
      <c r="L58" s="1761"/>
      <c r="M58" s="1760"/>
      <c r="N58" s="1362"/>
      <c r="O58" s="1361"/>
      <c r="P58" s="1753"/>
      <c r="Q58" s="1753"/>
      <c r="R58" s="1361"/>
      <c r="S58" s="1361" t="s">
        <v>1652</v>
      </c>
      <c r="T58" s="1360"/>
      <c r="U58" s="1360"/>
      <c r="V58" s="1759"/>
      <c r="W58" s="1759"/>
      <c r="X58" s="1359"/>
      <c r="Y58" s="1761"/>
    </row>
    <row r="59" spans="1:25">
      <c r="A59" s="1358" t="s">
        <v>1651</v>
      </c>
    </row>
    <row r="60" spans="1:25">
      <c r="A60" s="1357" t="s">
        <v>1650</v>
      </c>
    </row>
    <row r="61" spans="1:25">
      <c r="A61" s="1357" t="s">
        <v>1649</v>
      </c>
    </row>
  </sheetData>
  <mergeCells count="460">
    <mergeCell ref="A3:A4"/>
    <mergeCell ref="M3:M4"/>
    <mergeCell ref="V13:V14"/>
    <mergeCell ref="W13:W14"/>
    <mergeCell ref="F13:F14"/>
    <mergeCell ref="G13:G14"/>
    <mergeCell ref="H13:H14"/>
    <mergeCell ref="I13:I14"/>
    <mergeCell ref="A11:A14"/>
    <mergeCell ref="B13:B14"/>
    <mergeCell ref="B11:B12"/>
    <mergeCell ref="B5:B6"/>
    <mergeCell ref="A9:A10"/>
    <mergeCell ref="B9:B10"/>
    <mergeCell ref="C9:C10"/>
    <mergeCell ref="C11:C12"/>
    <mergeCell ref="F11:F12"/>
    <mergeCell ref="C13:C14"/>
    <mergeCell ref="D13:D14"/>
    <mergeCell ref="F5:F6"/>
    <mergeCell ref="A5:A6"/>
    <mergeCell ref="A7:A8"/>
    <mergeCell ref="B7:B8"/>
    <mergeCell ref="D11:D12"/>
    <mergeCell ref="Y13:Y14"/>
    <mergeCell ref="M13:M14"/>
    <mergeCell ref="P13:P14"/>
    <mergeCell ref="Q13:Q14"/>
    <mergeCell ref="X13:X14"/>
    <mergeCell ref="J13:J14"/>
    <mergeCell ref="L15:L16"/>
    <mergeCell ref="Y15:Y16"/>
    <mergeCell ref="Q15:Q16"/>
    <mergeCell ref="X15:X16"/>
    <mergeCell ref="W15:W16"/>
    <mergeCell ref="J15:J16"/>
    <mergeCell ref="W57:W58"/>
    <mergeCell ref="M57:M58"/>
    <mergeCell ref="V57:V58"/>
    <mergeCell ref="L57:L58"/>
    <mergeCell ref="P57:P58"/>
    <mergeCell ref="Q57:Q58"/>
    <mergeCell ref="J57:J58"/>
    <mergeCell ref="Q55:Q56"/>
    <mergeCell ref="J55:J56"/>
    <mergeCell ref="L55:L56"/>
    <mergeCell ref="P55:P56"/>
    <mergeCell ref="W55:W56"/>
    <mergeCell ref="M55:M56"/>
    <mergeCell ref="V55:V56"/>
    <mergeCell ref="A57:A58"/>
    <mergeCell ref="C57:C58"/>
    <mergeCell ref="D57:D58"/>
    <mergeCell ref="B57:B58"/>
    <mergeCell ref="F57:F58"/>
    <mergeCell ref="G57:G58"/>
    <mergeCell ref="H57:H58"/>
    <mergeCell ref="I57:I58"/>
    <mergeCell ref="G55:G56"/>
    <mergeCell ref="H55:H56"/>
    <mergeCell ref="I55:I56"/>
    <mergeCell ref="A55:A56"/>
    <mergeCell ref="C55:C56"/>
    <mergeCell ref="D55:D56"/>
    <mergeCell ref="B55:B56"/>
    <mergeCell ref="F55:F56"/>
    <mergeCell ref="A53:A54"/>
    <mergeCell ref="C53:C54"/>
    <mergeCell ref="D53:D54"/>
    <mergeCell ref="B53:B54"/>
    <mergeCell ref="W53:W54"/>
    <mergeCell ref="M53:M54"/>
    <mergeCell ref="V53:V54"/>
    <mergeCell ref="L53:L54"/>
    <mergeCell ref="P53:P54"/>
    <mergeCell ref="Q53:Q54"/>
    <mergeCell ref="J53:J54"/>
    <mergeCell ref="F53:F54"/>
    <mergeCell ref="G53:G54"/>
    <mergeCell ref="H53:H54"/>
    <mergeCell ref="I53:I54"/>
    <mergeCell ref="H49:H50"/>
    <mergeCell ref="I49:I50"/>
    <mergeCell ref="P49:P50"/>
    <mergeCell ref="H51:H52"/>
    <mergeCell ref="I51:I52"/>
    <mergeCell ref="P51:P52"/>
    <mergeCell ref="Q51:Q52"/>
    <mergeCell ref="J51:J52"/>
    <mergeCell ref="W51:W52"/>
    <mergeCell ref="M51:M52"/>
    <mergeCell ref="V51:V52"/>
    <mergeCell ref="L51:L52"/>
    <mergeCell ref="A49:A50"/>
    <mergeCell ref="C49:C50"/>
    <mergeCell ref="D49:D50"/>
    <mergeCell ref="B49:B50"/>
    <mergeCell ref="F49:F50"/>
    <mergeCell ref="G49:G50"/>
    <mergeCell ref="A51:A52"/>
    <mergeCell ref="C51:C52"/>
    <mergeCell ref="D51:D52"/>
    <mergeCell ref="B51:B52"/>
    <mergeCell ref="F51:F52"/>
    <mergeCell ref="G51:G52"/>
    <mergeCell ref="Q47:Q48"/>
    <mergeCell ref="J47:J48"/>
    <mergeCell ref="W47:W48"/>
    <mergeCell ref="M47:M48"/>
    <mergeCell ref="L47:L48"/>
    <mergeCell ref="V47:V48"/>
    <mergeCell ref="Q49:Q50"/>
    <mergeCell ref="J49:J50"/>
    <mergeCell ref="W49:W50"/>
    <mergeCell ref="M49:M50"/>
    <mergeCell ref="L49:L50"/>
    <mergeCell ref="V49:V50"/>
    <mergeCell ref="A47:A48"/>
    <mergeCell ref="C47:C48"/>
    <mergeCell ref="D47:D48"/>
    <mergeCell ref="B47:B48"/>
    <mergeCell ref="F47:F48"/>
    <mergeCell ref="G47:G48"/>
    <mergeCell ref="H45:H46"/>
    <mergeCell ref="I45:I46"/>
    <mergeCell ref="P45:P46"/>
    <mergeCell ref="H47:H48"/>
    <mergeCell ref="I47:I48"/>
    <mergeCell ref="P47:P48"/>
    <mergeCell ref="Q45:Q46"/>
    <mergeCell ref="J45:J46"/>
    <mergeCell ref="W45:W46"/>
    <mergeCell ref="M45:M46"/>
    <mergeCell ref="L45:L46"/>
    <mergeCell ref="V45:V46"/>
    <mergeCell ref="A45:A46"/>
    <mergeCell ref="C45:C46"/>
    <mergeCell ref="D45:D46"/>
    <mergeCell ref="B45:B46"/>
    <mergeCell ref="F45:F46"/>
    <mergeCell ref="G45:G46"/>
    <mergeCell ref="H41:H42"/>
    <mergeCell ref="I41:I42"/>
    <mergeCell ref="P41:P42"/>
    <mergeCell ref="H43:H44"/>
    <mergeCell ref="I43:I44"/>
    <mergeCell ref="P43:P44"/>
    <mergeCell ref="Q43:Q44"/>
    <mergeCell ref="J43:J44"/>
    <mergeCell ref="W43:W44"/>
    <mergeCell ref="M43:M44"/>
    <mergeCell ref="L43:L44"/>
    <mergeCell ref="V43:V44"/>
    <mergeCell ref="A41:A42"/>
    <mergeCell ref="C41:C42"/>
    <mergeCell ref="D41:D42"/>
    <mergeCell ref="B41:B42"/>
    <mergeCell ref="F41:F42"/>
    <mergeCell ref="G41:G42"/>
    <mergeCell ref="A43:A44"/>
    <mergeCell ref="C43:C44"/>
    <mergeCell ref="D43:D44"/>
    <mergeCell ref="B43:B44"/>
    <mergeCell ref="F43:F44"/>
    <mergeCell ref="G43:G44"/>
    <mergeCell ref="Q39:Q40"/>
    <mergeCell ref="J39:J40"/>
    <mergeCell ref="W39:W40"/>
    <mergeCell ref="M39:M40"/>
    <mergeCell ref="V39:V40"/>
    <mergeCell ref="L39:L40"/>
    <mergeCell ref="Q41:Q42"/>
    <mergeCell ref="J41:J42"/>
    <mergeCell ref="W41:W42"/>
    <mergeCell ref="M41:M42"/>
    <mergeCell ref="L41:L42"/>
    <mergeCell ref="V41:V42"/>
    <mergeCell ref="A39:A40"/>
    <mergeCell ref="C39:C40"/>
    <mergeCell ref="D39:D40"/>
    <mergeCell ref="B39:B40"/>
    <mergeCell ref="F39:F40"/>
    <mergeCell ref="G39:G40"/>
    <mergeCell ref="H37:H38"/>
    <mergeCell ref="I37:I38"/>
    <mergeCell ref="P37:P38"/>
    <mergeCell ref="H39:H40"/>
    <mergeCell ref="I39:I40"/>
    <mergeCell ref="P39:P40"/>
    <mergeCell ref="Q37:Q38"/>
    <mergeCell ref="J37:J38"/>
    <mergeCell ref="W37:W38"/>
    <mergeCell ref="M37:M38"/>
    <mergeCell ref="V37:V38"/>
    <mergeCell ref="L37:L38"/>
    <mergeCell ref="A37:A38"/>
    <mergeCell ref="C37:C38"/>
    <mergeCell ref="D37:D38"/>
    <mergeCell ref="B37:B38"/>
    <mergeCell ref="F37:F38"/>
    <mergeCell ref="G37:G38"/>
    <mergeCell ref="H35:H36"/>
    <mergeCell ref="I35:I36"/>
    <mergeCell ref="P35:P36"/>
    <mergeCell ref="Q35:Q36"/>
    <mergeCell ref="J35:J36"/>
    <mergeCell ref="W35:W36"/>
    <mergeCell ref="M35:M36"/>
    <mergeCell ref="V35:V36"/>
    <mergeCell ref="L35:L36"/>
    <mergeCell ref="A33:A34"/>
    <mergeCell ref="C33:C34"/>
    <mergeCell ref="D33:D34"/>
    <mergeCell ref="B33:B34"/>
    <mergeCell ref="F33:F34"/>
    <mergeCell ref="G33:G34"/>
    <mergeCell ref="A35:A36"/>
    <mergeCell ref="C35:C36"/>
    <mergeCell ref="D35:D36"/>
    <mergeCell ref="B35:B36"/>
    <mergeCell ref="F35:F36"/>
    <mergeCell ref="G35:G36"/>
    <mergeCell ref="M31:M32"/>
    <mergeCell ref="L31:L32"/>
    <mergeCell ref="C25:C26"/>
    <mergeCell ref="D25:D26"/>
    <mergeCell ref="Q33:Q34"/>
    <mergeCell ref="J33:J34"/>
    <mergeCell ref="W33:W34"/>
    <mergeCell ref="M33:M34"/>
    <mergeCell ref="V33:V34"/>
    <mergeCell ref="L33:L34"/>
    <mergeCell ref="H33:H34"/>
    <mergeCell ref="I33:I34"/>
    <mergeCell ref="P33:P34"/>
    <mergeCell ref="Q27:Q28"/>
    <mergeCell ref="J27:J28"/>
    <mergeCell ref="M27:M28"/>
    <mergeCell ref="L27:L28"/>
    <mergeCell ref="H27:H28"/>
    <mergeCell ref="H25:H26"/>
    <mergeCell ref="I25:I26"/>
    <mergeCell ref="P25:P26"/>
    <mergeCell ref="Q25:Q26"/>
    <mergeCell ref="W25:W26"/>
    <mergeCell ref="V25:V26"/>
    <mergeCell ref="A31:A32"/>
    <mergeCell ref="C31:C32"/>
    <mergeCell ref="D31:D32"/>
    <mergeCell ref="B31:B32"/>
    <mergeCell ref="F31:F32"/>
    <mergeCell ref="G31:G32"/>
    <mergeCell ref="Q29:Q30"/>
    <mergeCell ref="J29:J30"/>
    <mergeCell ref="M29:M30"/>
    <mergeCell ref="L29:L30"/>
    <mergeCell ref="F29:F30"/>
    <mergeCell ref="G29:G30"/>
    <mergeCell ref="H29:H30"/>
    <mergeCell ref="I29:I30"/>
    <mergeCell ref="H31:H32"/>
    <mergeCell ref="I31:I32"/>
    <mergeCell ref="P31:P32"/>
    <mergeCell ref="Q31:Q32"/>
    <mergeCell ref="A29:A30"/>
    <mergeCell ref="C29:C30"/>
    <mergeCell ref="D29:D30"/>
    <mergeCell ref="B29:B30"/>
    <mergeCell ref="P29:P30"/>
    <mergeCell ref="J31:J32"/>
    <mergeCell ref="Q23:Q24"/>
    <mergeCell ref="J23:J24"/>
    <mergeCell ref="L21:L22"/>
    <mergeCell ref="L23:L24"/>
    <mergeCell ref="P23:P24"/>
    <mergeCell ref="M23:M24"/>
    <mergeCell ref="A27:A28"/>
    <mergeCell ref="I27:I28"/>
    <mergeCell ref="D27:D28"/>
    <mergeCell ref="B27:B28"/>
    <mergeCell ref="P27:P28"/>
    <mergeCell ref="F27:F28"/>
    <mergeCell ref="G27:G28"/>
    <mergeCell ref="B25:B26"/>
    <mergeCell ref="C27:C28"/>
    <mergeCell ref="F25:F26"/>
    <mergeCell ref="G25:G26"/>
    <mergeCell ref="A25:A26"/>
    <mergeCell ref="J25:J26"/>
    <mergeCell ref="M25:M26"/>
    <mergeCell ref="L25:L26"/>
    <mergeCell ref="Q19:Q20"/>
    <mergeCell ref="L19:L20"/>
    <mergeCell ref="M17:M18"/>
    <mergeCell ref="P21:P22"/>
    <mergeCell ref="Q17:Q18"/>
    <mergeCell ref="P17:P18"/>
    <mergeCell ref="P19:P20"/>
    <mergeCell ref="J19:J20"/>
    <mergeCell ref="H19:H20"/>
    <mergeCell ref="H21:H22"/>
    <mergeCell ref="Q21:Q22"/>
    <mergeCell ref="J21:J22"/>
    <mergeCell ref="M21:M22"/>
    <mergeCell ref="A19:A20"/>
    <mergeCell ref="A21:A22"/>
    <mergeCell ref="C21:C22"/>
    <mergeCell ref="B21:B22"/>
    <mergeCell ref="B23:B24"/>
    <mergeCell ref="G17:G18"/>
    <mergeCell ref="C17:C18"/>
    <mergeCell ref="L17:L18"/>
    <mergeCell ref="I17:I18"/>
    <mergeCell ref="A17:A18"/>
    <mergeCell ref="B17:B18"/>
    <mergeCell ref="F17:F18"/>
    <mergeCell ref="H17:H18"/>
    <mergeCell ref="D17:D18"/>
    <mergeCell ref="D19:D20"/>
    <mergeCell ref="B19:B20"/>
    <mergeCell ref="F19:F20"/>
    <mergeCell ref="G19:G20"/>
    <mergeCell ref="A23:A24"/>
    <mergeCell ref="C23:C24"/>
    <mergeCell ref="D23:D24"/>
    <mergeCell ref="C19:C20"/>
    <mergeCell ref="I19:I20"/>
    <mergeCell ref="D21:D22"/>
    <mergeCell ref="P11:P12"/>
    <mergeCell ref="F23:F24"/>
    <mergeCell ref="G23:G24"/>
    <mergeCell ref="I21:I22"/>
    <mergeCell ref="H23:H24"/>
    <mergeCell ref="I23:I24"/>
    <mergeCell ref="F21:F22"/>
    <mergeCell ref="G21:G22"/>
    <mergeCell ref="D7:D8"/>
    <mergeCell ref="D9:D10"/>
    <mergeCell ref="F7:F8"/>
    <mergeCell ref="M7:M8"/>
    <mergeCell ref="F9:F10"/>
    <mergeCell ref="I7:I8"/>
    <mergeCell ref="M15:M16"/>
    <mergeCell ref="L13:L14"/>
    <mergeCell ref="I15:I16"/>
    <mergeCell ref="J9:J10"/>
    <mergeCell ref="J17:J18"/>
    <mergeCell ref="M19:M20"/>
    <mergeCell ref="A15:A16"/>
    <mergeCell ref="B15:B16"/>
    <mergeCell ref="F15:F16"/>
    <mergeCell ref="C15:C16"/>
    <mergeCell ref="H15:H16"/>
    <mergeCell ref="G11:G12"/>
    <mergeCell ref="G15:G16"/>
    <mergeCell ref="G9:G10"/>
    <mergeCell ref="H7:H8"/>
    <mergeCell ref="G7:G8"/>
    <mergeCell ref="D15:D16"/>
    <mergeCell ref="C7:C8"/>
    <mergeCell ref="S3:T4"/>
    <mergeCell ref="P5:P6"/>
    <mergeCell ref="M5:M6"/>
    <mergeCell ref="L3:L4"/>
    <mergeCell ref="H3:H4"/>
    <mergeCell ref="I5:I6"/>
    <mergeCell ref="I3:I4"/>
    <mergeCell ref="H5:H6"/>
    <mergeCell ref="C5:C6"/>
    <mergeCell ref="D5:D6"/>
    <mergeCell ref="B3:B4"/>
    <mergeCell ref="E3:E4"/>
    <mergeCell ref="F3:F4"/>
    <mergeCell ref="G3:G4"/>
    <mergeCell ref="C3:C4"/>
    <mergeCell ref="Y11:Y12"/>
    <mergeCell ref="W7:W8"/>
    <mergeCell ref="L9:L10"/>
    <mergeCell ref="P9:P10"/>
    <mergeCell ref="M9:M10"/>
    <mergeCell ref="M11:M12"/>
    <mergeCell ref="L11:L12"/>
    <mergeCell ref="X7:X8"/>
    <mergeCell ref="X9:X10"/>
    <mergeCell ref="X11:X12"/>
    <mergeCell ref="L5:L6"/>
    <mergeCell ref="L7:L8"/>
    <mergeCell ref="G5:G6"/>
    <mergeCell ref="H9:H10"/>
    <mergeCell ref="I9:I10"/>
    <mergeCell ref="H11:H12"/>
    <mergeCell ref="D3:D4"/>
    <mergeCell ref="J5:J6"/>
    <mergeCell ref="P3:P4"/>
    <mergeCell ref="Y47:Y48"/>
    <mergeCell ref="Y21:Y22"/>
    <mergeCell ref="W21:W22"/>
    <mergeCell ref="V19:V20"/>
    <mergeCell ref="W17:W18"/>
    <mergeCell ref="V17:V18"/>
    <mergeCell ref="W19:W20"/>
    <mergeCell ref="V21:V22"/>
    <mergeCell ref="Y17:Y18"/>
    <mergeCell ref="Y19:Y20"/>
    <mergeCell ref="Y37:Y38"/>
    <mergeCell ref="Y39:Y40"/>
    <mergeCell ref="Y41:Y42"/>
    <mergeCell ref="Y43:Y44"/>
    <mergeCell ref="W23:W24"/>
    <mergeCell ref="V23:V24"/>
    <mergeCell ref="W31:W32"/>
    <mergeCell ref="V31:V32"/>
    <mergeCell ref="Y55:Y56"/>
    <mergeCell ref="Y57:Y58"/>
    <mergeCell ref="Y45:Y46"/>
    <mergeCell ref="Y51:Y52"/>
    <mergeCell ref="Y53:Y54"/>
    <mergeCell ref="Y49:Y50"/>
    <mergeCell ref="Y33:Y34"/>
    <mergeCell ref="Y35:Y36"/>
    <mergeCell ref="U3:U4"/>
    <mergeCell ref="V9:V10"/>
    <mergeCell ref="V11:V12"/>
    <mergeCell ref="V15:V16"/>
    <mergeCell ref="V3:V4"/>
    <mergeCell ref="V7:V8"/>
    <mergeCell ref="Y23:Y24"/>
    <mergeCell ref="Y25:Y26"/>
    <mergeCell ref="Y31:Y32"/>
    <mergeCell ref="Y27:Y28"/>
    <mergeCell ref="Y29:Y30"/>
    <mergeCell ref="V27:V28"/>
    <mergeCell ref="V29:V30"/>
    <mergeCell ref="W27:W28"/>
    <mergeCell ref="W29:W30"/>
    <mergeCell ref="X17:X18"/>
    <mergeCell ref="Q11:Q12"/>
    <mergeCell ref="P15:P16"/>
    <mergeCell ref="J7:J8"/>
    <mergeCell ref="I11:I12"/>
    <mergeCell ref="J11:J12"/>
    <mergeCell ref="P7:P8"/>
    <mergeCell ref="W2:Y2"/>
    <mergeCell ref="W9:W10"/>
    <mergeCell ref="W3:W4"/>
    <mergeCell ref="Q5:Q6"/>
    <mergeCell ref="Y7:Y8"/>
    <mergeCell ref="Y9:Y10"/>
    <mergeCell ref="Y3:Y4"/>
    <mergeCell ref="R3:R4"/>
    <mergeCell ref="X3:X4"/>
    <mergeCell ref="Y5:Y6"/>
    <mergeCell ref="Q7:Q8"/>
    <mergeCell ref="Q9:Q10"/>
    <mergeCell ref="W11:W12"/>
    <mergeCell ref="X5:X6"/>
    <mergeCell ref="W5:W6"/>
    <mergeCell ref="V5:V6"/>
    <mergeCell ref="J3:J4"/>
    <mergeCell ref="Q3:Q4"/>
  </mergeCells>
  <phoneticPr fontId="2"/>
  <conditionalFormatting sqref="F5:F58">
    <cfRule type="cellIs" dxfId="1" priority="1" stopIfTrue="1" operator="lessThan">
      <formula>$AC$5</formula>
    </cfRule>
  </conditionalFormatting>
  <conditionalFormatting sqref="D5:D58">
    <cfRule type="cellIs" dxfId="0" priority="2" stopIfTrue="1" operator="equal">
      <formula>($C$5="元請")</formula>
    </cfRule>
  </conditionalFormatting>
  <printOptions horizontalCentered="1" verticalCentered="1"/>
  <pageMargins left="0.76" right="0.69" top="0.6692913385826772" bottom="0.98425196850393704" header="0.35433070866141736" footer="0.51181102362204722"/>
  <pageSetup paperSize="8" scale="62" orientation="landscape" r:id="rId1"/>
  <headerFooter alignWithMargins="0"/>
  <colBreaks count="1" manualBreakCount="1">
    <brk id="25" max="1048575"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50"/>
    <pageSetUpPr fitToPage="1"/>
  </sheetPr>
  <dimension ref="A1:CE69"/>
  <sheetViews>
    <sheetView view="pageBreakPreview" zoomScale="60" zoomScaleNormal="100" workbookViewId="0">
      <selection activeCell="H17" sqref="H17:AO19"/>
    </sheetView>
  </sheetViews>
  <sheetFormatPr defaultColWidth="2.25" defaultRowHeight="13.5"/>
  <cols>
    <col min="1" max="1" width="1" style="1236" customWidth="1"/>
    <col min="2" max="6" width="2.25" style="1236" customWidth="1"/>
    <col min="7" max="7" width="1" style="1236" customWidth="1"/>
    <col min="8" max="20" width="2.25" style="1236" customWidth="1"/>
    <col min="21" max="21" width="1.25" style="1236" customWidth="1"/>
    <col min="22" max="22" width="1" style="1236" customWidth="1"/>
    <col min="23" max="27" width="2.25" style="1236" customWidth="1"/>
    <col min="28" max="28" width="1" style="1236" customWidth="1"/>
    <col min="29" max="41" width="2.25" style="1236" customWidth="1"/>
    <col min="42" max="42" width="21.375" style="1275" customWidth="1"/>
    <col min="43" max="43" width="1.625" style="1236" customWidth="1"/>
    <col min="44" max="48" width="2.25" style="1236" customWidth="1"/>
    <col min="49" max="49" width="1" style="1236" customWidth="1"/>
    <col min="50" max="62" width="2.25" style="1236" customWidth="1"/>
    <col min="63" max="63" width="1.25" style="1236" customWidth="1"/>
    <col min="64" max="64" width="1" style="1236" customWidth="1"/>
    <col min="65" max="69" width="2.25" style="1236" customWidth="1"/>
    <col min="70" max="70" width="1" style="1236" customWidth="1"/>
    <col min="71" max="16384" width="2.25" style="1236"/>
  </cols>
  <sheetData>
    <row r="1" spans="1:83" ht="13.5" customHeight="1">
      <c r="A1" s="1234"/>
      <c r="B1" s="1234"/>
      <c r="C1" s="1234"/>
      <c r="D1" s="1234"/>
      <c r="E1" s="1234"/>
      <c r="F1" s="1234"/>
      <c r="G1" s="1234"/>
      <c r="H1" s="1234"/>
      <c r="I1" s="1234"/>
      <c r="J1" s="1234"/>
      <c r="K1" s="1234"/>
      <c r="L1" s="1234"/>
      <c r="M1" s="1234"/>
      <c r="N1" s="1234"/>
      <c r="O1" s="1234"/>
      <c r="P1" s="1234"/>
      <c r="Q1" s="1234"/>
      <c r="R1" s="1234"/>
      <c r="S1" s="1234"/>
      <c r="T1" s="1234"/>
      <c r="U1" s="1234"/>
      <c r="V1" s="1234"/>
      <c r="W1" s="1234"/>
      <c r="X1" s="1234"/>
      <c r="Y1" s="1234"/>
      <c r="Z1" s="1234"/>
      <c r="AA1" s="1234"/>
      <c r="AB1" s="1234"/>
      <c r="AC1" s="1234"/>
      <c r="AD1" s="1234"/>
      <c r="AE1" s="1234"/>
      <c r="AF1" s="1234"/>
      <c r="AG1" s="1234"/>
      <c r="AH1" s="1234" t="s">
        <v>356</v>
      </c>
      <c r="AI1" s="1234"/>
      <c r="AJ1" s="1234"/>
      <c r="AK1" s="1234" t="s">
        <v>435</v>
      </c>
      <c r="AL1" s="1234"/>
      <c r="AM1" s="1234"/>
      <c r="AN1" s="1234" t="s">
        <v>436</v>
      </c>
      <c r="AO1" s="1234"/>
      <c r="AP1" s="1235"/>
      <c r="AQ1" s="1234"/>
      <c r="AR1" s="1234"/>
      <c r="AS1" s="1234"/>
      <c r="AT1" s="1234"/>
      <c r="AU1" s="1234"/>
      <c r="AV1" s="1234"/>
      <c r="AW1" s="1234"/>
      <c r="AX1" s="1234"/>
      <c r="AY1" s="1234"/>
      <c r="AZ1" s="1234"/>
      <c r="BA1" s="1234"/>
      <c r="BB1" s="1234"/>
      <c r="BC1" s="1234"/>
      <c r="BD1" s="1234"/>
      <c r="BE1" s="1234"/>
      <c r="BF1" s="1234"/>
      <c r="BG1" s="1234"/>
      <c r="BH1" s="1234"/>
      <c r="BI1" s="1234"/>
      <c r="BJ1" s="1234"/>
      <c r="BK1" s="1234"/>
      <c r="BL1" s="1234"/>
      <c r="BM1" s="1234"/>
      <c r="BN1" s="1234"/>
      <c r="BO1" s="1234"/>
      <c r="BP1" s="1234"/>
      <c r="BQ1" s="1234"/>
      <c r="BR1" s="1234"/>
      <c r="BS1" s="1234"/>
      <c r="BT1" s="1234"/>
      <c r="BU1" s="1234"/>
      <c r="BV1" s="1234"/>
      <c r="BW1" s="1234"/>
      <c r="BX1" s="1234"/>
      <c r="BY1" s="1234"/>
      <c r="BZ1" s="1234"/>
      <c r="CA1" s="1234"/>
      <c r="CB1" s="1234"/>
      <c r="CC1" s="1234"/>
      <c r="CD1" s="1234"/>
      <c r="CE1" s="1234"/>
    </row>
    <row r="2" spans="1:83" ht="13.5" customHeight="1">
      <c r="A2" s="1234"/>
      <c r="B2" s="1234"/>
      <c r="C2" s="1234"/>
      <c r="D2" s="1234"/>
      <c r="E2" s="1234"/>
      <c r="F2" s="1234"/>
      <c r="G2" s="1234"/>
      <c r="H2" s="1234"/>
      <c r="I2" s="1234"/>
      <c r="J2" s="1234"/>
      <c r="K2" s="1234"/>
      <c r="L2" s="1234"/>
      <c r="M2" s="1234"/>
      <c r="N2" s="1234"/>
      <c r="O2" s="1234"/>
      <c r="P2" s="1234"/>
      <c r="Q2" s="1234"/>
      <c r="R2" s="1234"/>
      <c r="S2" s="1234"/>
      <c r="T2" s="1234"/>
      <c r="U2" s="1234"/>
      <c r="V2" s="1234"/>
      <c r="W2" s="1234"/>
      <c r="X2" s="1234"/>
      <c r="Y2" s="1234"/>
      <c r="Z2" s="1234"/>
      <c r="AA2" s="1234"/>
      <c r="AB2" s="1234"/>
      <c r="AC2" s="1234"/>
      <c r="AD2" s="1234"/>
      <c r="AE2" s="1234"/>
      <c r="AF2" s="1234"/>
      <c r="AG2" s="1234"/>
      <c r="AH2" s="1234"/>
      <c r="AI2" s="1234"/>
      <c r="AJ2" s="1234"/>
      <c r="AK2" s="1234"/>
      <c r="AL2" s="1234"/>
      <c r="AM2" s="1234"/>
      <c r="AN2" s="1234"/>
      <c r="AO2" s="1234"/>
      <c r="AP2" s="1235"/>
      <c r="AQ2" s="1234"/>
      <c r="AR2" s="1234"/>
      <c r="AS2" s="1234"/>
      <c r="AT2" s="1234"/>
      <c r="AU2" s="1234"/>
      <c r="AV2" s="1234"/>
      <c r="AW2" s="1234"/>
      <c r="AX2" s="1234"/>
      <c r="AY2" s="1234"/>
      <c r="AZ2" s="1234"/>
      <c r="BA2" s="1234"/>
      <c r="BB2" s="1234"/>
      <c r="BC2" s="1234"/>
      <c r="BD2" s="1234"/>
      <c r="BE2" s="1234"/>
      <c r="BF2" s="1234"/>
      <c r="BG2" s="1234"/>
      <c r="BH2" s="1234"/>
      <c r="BI2" s="1234"/>
      <c r="BJ2" s="1234"/>
      <c r="BK2" s="1234"/>
      <c r="BL2" s="1234"/>
      <c r="BM2" s="1234"/>
      <c r="BN2" s="1234"/>
      <c r="BO2" s="1234"/>
      <c r="BP2" s="1234"/>
      <c r="BQ2" s="1234"/>
      <c r="BR2" s="1234"/>
      <c r="BS2" s="1234"/>
      <c r="BT2" s="1234"/>
      <c r="BU2" s="1234"/>
      <c r="BV2" s="1234"/>
      <c r="BW2" s="1234"/>
      <c r="BX2" s="1234"/>
      <c r="BY2" s="1234"/>
      <c r="BZ2" s="1234"/>
      <c r="CA2" s="1234"/>
      <c r="CB2" s="1234"/>
      <c r="CC2" s="1234"/>
      <c r="CD2" s="1234"/>
      <c r="CE2" s="1234"/>
    </row>
    <row r="3" spans="1:83" ht="13.5" customHeight="1">
      <c r="A3" s="1806" t="s">
        <v>1473</v>
      </c>
      <c r="B3" s="1807"/>
      <c r="C3" s="1807"/>
      <c r="D3" s="1807"/>
      <c r="E3" s="1807"/>
      <c r="F3" s="1807"/>
      <c r="G3" s="1807"/>
      <c r="H3" s="1807"/>
      <c r="I3" s="1807"/>
      <c r="J3" s="1807"/>
      <c r="K3" s="1807"/>
      <c r="L3" s="1807"/>
      <c r="M3" s="1807"/>
      <c r="N3" s="1807"/>
      <c r="O3" s="1807"/>
      <c r="P3" s="1807"/>
      <c r="Q3" s="1807"/>
      <c r="R3" s="1807"/>
      <c r="S3" s="1807"/>
      <c r="T3" s="1807"/>
      <c r="U3" s="1807"/>
      <c r="V3" s="1807"/>
      <c r="W3" s="1807"/>
      <c r="X3" s="1807"/>
      <c r="Y3" s="1807"/>
      <c r="Z3" s="1807"/>
      <c r="AA3" s="1807"/>
      <c r="AB3" s="1807"/>
      <c r="AC3" s="1807"/>
      <c r="AD3" s="1807"/>
      <c r="AE3" s="1807"/>
      <c r="AF3" s="1807"/>
      <c r="AG3" s="1807"/>
      <c r="AH3" s="1807"/>
      <c r="AI3" s="1807"/>
      <c r="AJ3" s="1807"/>
      <c r="AK3" s="1807"/>
      <c r="AL3" s="1807"/>
      <c r="AM3" s="1807"/>
      <c r="AN3" s="1807"/>
      <c r="AO3" s="1807"/>
      <c r="AP3" s="1238"/>
      <c r="AQ3" s="1808" t="s">
        <v>1474</v>
      </c>
      <c r="AR3" s="1808"/>
      <c r="AS3" s="1808"/>
      <c r="AT3" s="1808"/>
      <c r="AU3" s="1808"/>
      <c r="AV3" s="1808"/>
      <c r="AW3" s="1808"/>
      <c r="AX3" s="1808"/>
      <c r="AY3" s="1808"/>
      <c r="AZ3" s="1808"/>
      <c r="BA3" s="1808"/>
      <c r="BB3" s="1808"/>
      <c r="BC3" s="1808"/>
      <c r="BD3" s="1808"/>
      <c r="BE3" s="1808"/>
      <c r="BF3" s="1808"/>
      <c r="BG3" s="1808"/>
      <c r="BH3" s="1808"/>
      <c r="BI3" s="1808"/>
      <c r="BJ3" s="1808"/>
      <c r="BK3" s="1808"/>
      <c r="BL3" s="1808"/>
      <c r="BM3" s="1808"/>
      <c r="BN3" s="1808"/>
      <c r="BO3" s="1808"/>
      <c r="BP3" s="1808"/>
      <c r="BQ3" s="1808"/>
      <c r="BR3" s="1808"/>
      <c r="BS3" s="1808"/>
      <c r="BT3" s="1808"/>
      <c r="BU3" s="1808"/>
      <c r="BV3" s="1808"/>
      <c r="BW3" s="1808"/>
      <c r="BX3" s="1808"/>
      <c r="BY3" s="1808"/>
      <c r="BZ3" s="1808"/>
      <c r="CA3" s="1808"/>
      <c r="CB3" s="1808"/>
      <c r="CC3" s="1808"/>
      <c r="CD3" s="1808"/>
      <c r="CE3" s="1808"/>
    </row>
    <row r="4" spans="1:83" ht="13.5" customHeight="1">
      <c r="A4" s="1807"/>
      <c r="B4" s="1807"/>
      <c r="C4" s="1807"/>
      <c r="D4" s="1807"/>
      <c r="E4" s="1807"/>
      <c r="F4" s="1807"/>
      <c r="G4" s="1807"/>
      <c r="H4" s="1807"/>
      <c r="I4" s="1807"/>
      <c r="J4" s="1807"/>
      <c r="K4" s="1807"/>
      <c r="L4" s="1807"/>
      <c r="M4" s="1807"/>
      <c r="N4" s="1807"/>
      <c r="O4" s="1807"/>
      <c r="P4" s="1807"/>
      <c r="Q4" s="1807"/>
      <c r="R4" s="1807"/>
      <c r="S4" s="1807"/>
      <c r="T4" s="1807"/>
      <c r="U4" s="1807"/>
      <c r="V4" s="1807"/>
      <c r="W4" s="1807"/>
      <c r="X4" s="1807"/>
      <c r="Y4" s="1807"/>
      <c r="Z4" s="1807"/>
      <c r="AA4" s="1807"/>
      <c r="AB4" s="1807"/>
      <c r="AC4" s="1807"/>
      <c r="AD4" s="1807"/>
      <c r="AE4" s="1807"/>
      <c r="AF4" s="1807"/>
      <c r="AG4" s="1807"/>
      <c r="AH4" s="1807"/>
      <c r="AI4" s="1807"/>
      <c r="AJ4" s="1807"/>
      <c r="AK4" s="1807"/>
      <c r="AL4" s="1807"/>
      <c r="AM4" s="1807"/>
      <c r="AN4" s="1807"/>
      <c r="AO4" s="1807"/>
      <c r="AP4" s="1238"/>
      <c r="AQ4" s="1808"/>
      <c r="AR4" s="1808"/>
      <c r="AS4" s="1808"/>
      <c r="AT4" s="1808"/>
      <c r="AU4" s="1808"/>
      <c r="AV4" s="1808"/>
      <c r="AW4" s="1808"/>
      <c r="AX4" s="1808"/>
      <c r="AY4" s="1808"/>
      <c r="AZ4" s="1808"/>
      <c r="BA4" s="1808"/>
      <c r="BB4" s="1808"/>
      <c r="BC4" s="1808"/>
      <c r="BD4" s="1808"/>
      <c r="BE4" s="1808"/>
      <c r="BF4" s="1808"/>
      <c r="BG4" s="1808"/>
      <c r="BH4" s="1808"/>
      <c r="BI4" s="1808"/>
      <c r="BJ4" s="1808"/>
      <c r="BK4" s="1808"/>
      <c r="BL4" s="1808"/>
      <c r="BM4" s="1808"/>
      <c r="BN4" s="1808"/>
      <c r="BO4" s="1808"/>
      <c r="BP4" s="1808"/>
      <c r="BQ4" s="1808"/>
      <c r="BR4" s="1808"/>
      <c r="BS4" s="1808"/>
      <c r="BT4" s="1808"/>
      <c r="BU4" s="1808"/>
      <c r="BV4" s="1808"/>
      <c r="BW4" s="1808"/>
      <c r="BX4" s="1808"/>
      <c r="BY4" s="1808"/>
      <c r="BZ4" s="1808"/>
      <c r="CA4" s="1808"/>
      <c r="CB4" s="1808"/>
      <c r="CC4" s="1808"/>
      <c r="CD4" s="1808"/>
      <c r="CE4" s="1808"/>
    </row>
    <row r="5" spans="1:83" ht="13.5" customHeight="1">
      <c r="A5" s="1234"/>
      <c r="B5" s="1234"/>
      <c r="C5" s="1234"/>
      <c r="D5" s="1234"/>
      <c r="E5" s="1234"/>
      <c r="F5" s="1234"/>
      <c r="G5" s="1234"/>
      <c r="H5" s="1234"/>
      <c r="I5" s="1234"/>
      <c r="J5" s="1234"/>
      <c r="K5" s="1234"/>
      <c r="L5" s="1234"/>
      <c r="M5" s="1234"/>
      <c r="N5" s="1234"/>
      <c r="O5" s="1234"/>
      <c r="P5" s="1234"/>
      <c r="Q5" s="1234"/>
      <c r="R5" s="1234"/>
      <c r="S5" s="1234"/>
      <c r="T5" s="1234"/>
      <c r="U5" s="1234"/>
      <c r="V5" s="1234"/>
      <c r="W5" s="1234"/>
      <c r="X5" s="1234"/>
      <c r="Y5" s="1234"/>
      <c r="Z5" s="1234"/>
      <c r="AA5" s="1234"/>
      <c r="AB5" s="1234"/>
      <c r="AC5" s="1234"/>
      <c r="AD5" s="1234"/>
      <c r="AE5" s="1234"/>
      <c r="AF5" s="1234"/>
      <c r="AG5" s="1234"/>
      <c r="AH5" s="1234"/>
      <c r="AI5" s="1234"/>
      <c r="AJ5" s="1234"/>
      <c r="AK5" s="1234"/>
      <c r="AL5" s="1234"/>
      <c r="AM5" s="1234"/>
      <c r="AN5" s="1234"/>
      <c r="AO5" s="1234"/>
      <c r="AP5" s="1235"/>
      <c r="AQ5" s="1240"/>
      <c r="AR5" s="1809" t="s">
        <v>362</v>
      </c>
      <c r="AS5" s="1809"/>
      <c r="AT5" s="1809"/>
      <c r="AU5" s="1809"/>
      <c r="AV5" s="1809"/>
      <c r="AW5" s="1242"/>
      <c r="AX5" s="1812"/>
      <c r="AY5" s="1813"/>
      <c r="AZ5" s="1813"/>
      <c r="BA5" s="1813"/>
      <c r="BB5" s="1813"/>
      <c r="BC5" s="1813"/>
      <c r="BD5" s="1813"/>
      <c r="BE5" s="1813"/>
      <c r="BF5" s="1813"/>
      <c r="BG5" s="1813"/>
      <c r="BH5" s="1813"/>
      <c r="BI5" s="1813"/>
      <c r="BJ5" s="1813"/>
      <c r="BK5" s="1814"/>
      <c r="BL5" s="1240"/>
      <c r="BM5" s="1809" t="s">
        <v>1475</v>
      </c>
      <c r="BN5" s="1809"/>
      <c r="BO5" s="1809"/>
      <c r="BP5" s="1809"/>
      <c r="BQ5" s="1809"/>
      <c r="BR5" s="1242"/>
      <c r="BS5" s="1812"/>
      <c r="BT5" s="1813"/>
      <c r="BU5" s="1813"/>
      <c r="BV5" s="1813"/>
      <c r="BW5" s="1813"/>
      <c r="BX5" s="1813"/>
      <c r="BY5" s="1813"/>
      <c r="BZ5" s="1813"/>
      <c r="CA5" s="1813"/>
      <c r="CB5" s="1813"/>
      <c r="CC5" s="1813"/>
      <c r="CD5" s="1813"/>
      <c r="CE5" s="1814"/>
    </row>
    <row r="6" spans="1:83" ht="13.5" customHeight="1">
      <c r="A6" s="1234"/>
      <c r="B6" s="1810" t="s">
        <v>1476</v>
      </c>
      <c r="C6" s="1810"/>
      <c r="D6" s="1810"/>
      <c r="E6" s="1810"/>
      <c r="F6" s="1810"/>
      <c r="G6" s="1810"/>
      <c r="H6" s="1821"/>
      <c r="I6" s="1821"/>
      <c r="J6" s="1821"/>
      <c r="K6" s="1821"/>
      <c r="L6" s="1821"/>
      <c r="M6" s="1821"/>
      <c r="N6" s="1821"/>
      <c r="O6" s="1821"/>
      <c r="P6" s="1821"/>
      <c r="Q6" s="1821"/>
      <c r="R6" s="1821"/>
      <c r="S6" s="1821"/>
      <c r="T6" s="1821"/>
      <c r="U6" s="1821"/>
      <c r="V6" s="1821"/>
      <c r="W6" s="1821"/>
      <c r="X6" s="1821"/>
      <c r="Y6" s="1821"/>
      <c r="Z6" s="1821"/>
      <c r="AA6" s="1821"/>
      <c r="AB6" s="1821"/>
      <c r="AC6" s="1821"/>
      <c r="AD6" s="1821"/>
      <c r="AE6" s="1821"/>
      <c r="AF6" s="1821"/>
      <c r="AG6" s="1821"/>
      <c r="AH6" s="1821"/>
      <c r="AI6" s="1821"/>
      <c r="AJ6" s="1821"/>
      <c r="AK6" s="1821"/>
      <c r="AL6" s="1234"/>
      <c r="AM6" s="1234"/>
      <c r="AN6" s="1234"/>
      <c r="AO6" s="1234"/>
      <c r="AP6" s="1235"/>
      <c r="AQ6" s="1245"/>
      <c r="AR6" s="1810"/>
      <c r="AS6" s="1810"/>
      <c r="AT6" s="1810"/>
      <c r="AU6" s="1810"/>
      <c r="AV6" s="1810"/>
      <c r="AW6" s="1246"/>
      <c r="AX6" s="1815"/>
      <c r="AY6" s="1816"/>
      <c r="AZ6" s="1816"/>
      <c r="BA6" s="1816"/>
      <c r="BB6" s="1816"/>
      <c r="BC6" s="1816"/>
      <c r="BD6" s="1816"/>
      <c r="BE6" s="1816"/>
      <c r="BF6" s="1816"/>
      <c r="BG6" s="1816"/>
      <c r="BH6" s="1816"/>
      <c r="BI6" s="1816"/>
      <c r="BJ6" s="1816"/>
      <c r="BK6" s="1817"/>
      <c r="BL6" s="1245"/>
      <c r="BM6" s="1810"/>
      <c r="BN6" s="1810"/>
      <c r="BO6" s="1810"/>
      <c r="BP6" s="1810"/>
      <c r="BQ6" s="1810"/>
      <c r="BR6" s="1246"/>
      <c r="BS6" s="1815"/>
      <c r="BT6" s="1816"/>
      <c r="BU6" s="1816"/>
      <c r="BV6" s="1816"/>
      <c r="BW6" s="1816"/>
      <c r="BX6" s="1816"/>
      <c r="BY6" s="1816"/>
      <c r="BZ6" s="1816"/>
      <c r="CA6" s="1816"/>
      <c r="CB6" s="1816"/>
      <c r="CC6" s="1816"/>
      <c r="CD6" s="1816"/>
      <c r="CE6" s="1817"/>
    </row>
    <row r="7" spans="1:83" ht="13.5" customHeight="1">
      <c r="A7" s="1234"/>
      <c r="B7" s="1234"/>
      <c r="C7" s="1234"/>
      <c r="D7" s="1234"/>
      <c r="E7" s="1234"/>
      <c r="F7" s="1234"/>
      <c r="G7" s="1234"/>
      <c r="H7" s="1234"/>
      <c r="I7" s="1234"/>
      <c r="J7" s="1234"/>
      <c r="K7" s="1234"/>
      <c r="L7" s="1234"/>
      <c r="M7" s="1234"/>
      <c r="N7" s="1234"/>
      <c r="O7" s="1234"/>
      <c r="P7" s="1234"/>
      <c r="Q7" s="1234"/>
      <c r="R7" s="1234"/>
      <c r="S7" s="1234"/>
      <c r="T7" s="1234"/>
      <c r="U7" s="1234"/>
      <c r="V7" s="1234"/>
      <c r="W7" s="1234"/>
      <c r="X7" s="1234"/>
      <c r="Y7" s="1234"/>
      <c r="Z7" s="1234"/>
      <c r="AA7" s="1234"/>
      <c r="AB7" s="1234"/>
      <c r="AC7" s="1234"/>
      <c r="AD7" s="1234"/>
      <c r="AE7" s="1234"/>
      <c r="AF7" s="1234"/>
      <c r="AG7" s="1234"/>
      <c r="AH7" s="1234"/>
      <c r="AI7" s="1234"/>
      <c r="AJ7" s="1234"/>
      <c r="AK7" s="1234"/>
      <c r="AL7" s="1234"/>
      <c r="AM7" s="1234"/>
      <c r="AN7" s="1234"/>
      <c r="AO7" s="1234"/>
      <c r="AP7" s="1235"/>
      <c r="AQ7" s="1248"/>
      <c r="AR7" s="1811"/>
      <c r="AS7" s="1811"/>
      <c r="AT7" s="1811"/>
      <c r="AU7" s="1811"/>
      <c r="AV7" s="1811"/>
      <c r="AW7" s="1250"/>
      <c r="AX7" s="1818"/>
      <c r="AY7" s="1819"/>
      <c r="AZ7" s="1819"/>
      <c r="BA7" s="1819"/>
      <c r="BB7" s="1819"/>
      <c r="BC7" s="1819"/>
      <c r="BD7" s="1819"/>
      <c r="BE7" s="1819"/>
      <c r="BF7" s="1819"/>
      <c r="BG7" s="1819"/>
      <c r="BH7" s="1819"/>
      <c r="BI7" s="1819"/>
      <c r="BJ7" s="1819"/>
      <c r="BK7" s="1820"/>
      <c r="BL7" s="1248"/>
      <c r="BM7" s="1811"/>
      <c r="BN7" s="1811"/>
      <c r="BO7" s="1811"/>
      <c r="BP7" s="1811"/>
      <c r="BQ7" s="1811"/>
      <c r="BR7" s="1250"/>
      <c r="BS7" s="1818"/>
      <c r="BT7" s="1819"/>
      <c r="BU7" s="1819"/>
      <c r="BV7" s="1819"/>
      <c r="BW7" s="1819"/>
      <c r="BX7" s="1819"/>
      <c r="BY7" s="1819"/>
      <c r="BZ7" s="1819"/>
      <c r="CA7" s="1819"/>
      <c r="CB7" s="1819"/>
      <c r="CC7" s="1819"/>
      <c r="CD7" s="1819"/>
      <c r="CE7" s="1820"/>
    </row>
    <row r="8" spans="1:83" ht="13.5" customHeight="1">
      <c r="A8" s="1234"/>
      <c r="B8" s="1850" t="s">
        <v>1477</v>
      </c>
      <c r="C8" s="1810"/>
      <c r="D8" s="1810"/>
      <c r="E8" s="1810"/>
      <c r="F8" s="1810"/>
      <c r="G8" s="1810"/>
      <c r="H8" s="1821"/>
      <c r="I8" s="1821"/>
      <c r="J8" s="1821"/>
      <c r="K8" s="1821"/>
      <c r="L8" s="1821"/>
      <c r="M8" s="1821"/>
      <c r="N8" s="1821"/>
      <c r="O8" s="1821"/>
      <c r="P8" s="1821"/>
      <c r="Q8" s="1821"/>
      <c r="R8" s="1821"/>
      <c r="S8" s="1821"/>
      <c r="T8" s="1821"/>
      <c r="U8" s="1821"/>
      <c r="V8" s="1821"/>
      <c r="W8" s="1821"/>
      <c r="X8" s="1821"/>
      <c r="Y8" s="1821"/>
      <c r="Z8" s="1821"/>
      <c r="AA8" s="1821"/>
      <c r="AB8" s="1821"/>
      <c r="AC8" s="1821"/>
      <c r="AD8" s="1821"/>
      <c r="AE8" s="1821"/>
      <c r="AF8" s="1821"/>
      <c r="AG8" s="1821"/>
      <c r="AH8" s="1821"/>
      <c r="AI8" s="1821"/>
      <c r="AJ8" s="1821"/>
      <c r="AK8" s="1821"/>
      <c r="AL8" s="1234"/>
      <c r="AM8" s="1234"/>
      <c r="AN8" s="1234"/>
      <c r="AO8" s="1234"/>
      <c r="AP8" s="1235"/>
      <c r="AQ8" s="1240"/>
      <c r="AR8" s="1851" t="s">
        <v>518</v>
      </c>
      <c r="AS8" s="1851"/>
      <c r="AT8" s="1851"/>
      <c r="AU8" s="1851"/>
      <c r="AV8" s="1851"/>
      <c r="AW8" s="1242"/>
      <c r="AX8" s="1854"/>
      <c r="AY8" s="1855"/>
      <c r="AZ8" s="1855"/>
      <c r="BA8" s="1855"/>
      <c r="BB8" s="1855"/>
      <c r="BC8" s="1855"/>
      <c r="BD8" s="1855"/>
      <c r="BE8" s="1855"/>
      <c r="BF8" s="1855"/>
      <c r="BG8" s="1855"/>
      <c r="BH8" s="1855"/>
      <c r="BI8" s="1855"/>
      <c r="BJ8" s="1855"/>
      <c r="BK8" s="1855"/>
      <c r="BL8" s="1855"/>
      <c r="BM8" s="1855"/>
      <c r="BN8" s="1855"/>
      <c r="BO8" s="1855"/>
      <c r="BP8" s="1855"/>
      <c r="BQ8" s="1855"/>
      <c r="BR8" s="1855"/>
      <c r="BS8" s="1855"/>
      <c r="BT8" s="1855"/>
      <c r="BU8" s="1855"/>
      <c r="BV8" s="1855"/>
      <c r="BW8" s="1855"/>
      <c r="BX8" s="1855"/>
      <c r="BY8" s="1855"/>
      <c r="BZ8" s="1855"/>
      <c r="CA8" s="1855"/>
      <c r="CB8" s="1855"/>
      <c r="CC8" s="1855"/>
      <c r="CD8" s="1855"/>
      <c r="CE8" s="1856"/>
    </row>
    <row r="9" spans="1:83" ht="13.5" customHeight="1">
      <c r="A9" s="1234"/>
      <c r="B9" s="1234"/>
      <c r="C9" s="1234"/>
      <c r="D9" s="1234"/>
      <c r="E9" s="1234"/>
      <c r="F9" s="1234"/>
      <c r="G9" s="1234"/>
      <c r="H9" s="1234"/>
      <c r="I9" s="1234"/>
      <c r="J9" s="1234"/>
      <c r="K9" s="1234"/>
      <c r="L9" s="1234"/>
      <c r="M9" s="1234"/>
      <c r="N9" s="1234"/>
      <c r="O9" s="1234"/>
      <c r="P9" s="1234"/>
      <c r="Q9" s="1234"/>
      <c r="R9" s="1234"/>
      <c r="S9" s="1234"/>
      <c r="T9" s="1234"/>
      <c r="U9" s="1234"/>
      <c r="V9" s="1234"/>
      <c r="W9" s="1234"/>
      <c r="X9" s="1234"/>
      <c r="Y9" s="1234"/>
      <c r="Z9" s="1234"/>
      <c r="AA9" s="1234"/>
      <c r="AB9" s="1234"/>
      <c r="AC9" s="1234"/>
      <c r="AD9" s="1234"/>
      <c r="AE9" s="1234"/>
      <c r="AF9" s="1234"/>
      <c r="AG9" s="1234"/>
      <c r="AH9" s="1234"/>
      <c r="AI9" s="1234"/>
      <c r="AJ9" s="1234"/>
      <c r="AK9" s="1234"/>
      <c r="AL9" s="1234"/>
      <c r="AM9" s="1234"/>
      <c r="AN9" s="1234"/>
      <c r="AO9" s="1234"/>
      <c r="AP9" s="1235"/>
      <c r="AQ9" s="1245"/>
      <c r="AR9" s="1852"/>
      <c r="AS9" s="1852"/>
      <c r="AT9" s="1852"/>
      <c r="AU9" s="1852"/>
      <c r="AV9" s="1852"/>
      <c r="AW9" s="1246"/>
      <c r="AX9" s="1857"/>
      <c r="AY9" s="1858"/>
      <c r="AZ9" s="1858"/>
      <c r="BA9" s="1858"/>
      <c r="BB9" s="1858"/>
      <c r="BC9" s="1858"/>
      <c r="BD9" s="1858"/>
      <c r="BE9" s="1858"/>
      <c r="BF9" s="1858"/>
      <c r="BG9" s="1858"/>
      <c r="BH9" s="1858"/>
      <c r="BI9" s="1858"/>
      <c r="BJ9" s="1858"/>
      <c r="BK9" s="1858"/>
      <c r="BL9" s="1858"/>
      <c r="BM9" s="1858"/>
      <c r="BN9" s="1858"/>
      <c r="BO9" s="1858"/>
      <c r="BP9" s="1858"/>
      <c r="BQ9" s="1858"/>
      <c r="BR9" s="1858"/>
      <c r="BS9" s="1858"/>
      <c r="BT9" s="1858"/>
      <c r="BU9" s="1858"/>
      <c r="BV9" s="1858"/>
      <c r="BW9" s="1858"/>
      <c r="BX9" s="1858"/>
      <c r="BY9" s="1858"/>
      <c r="BZ9" s="1858"/>
      <c r="CA9" s="1858"/>
      <c r="CB9" s="1858"/>
      <c r="CC9" s="1858"/>
      <c r="CD9" s="1858"/>
      <c r="CE9" s="1859"/>
    </row>
    <row r="10" spans="1:83" ht="13.5" customHeight="1">
      <c r="A10" s="1240"/>
      <c r="B10" s="1851" t="s">
        <v>1478</v>
      </c>
      <c r="C10" s="1851"/>
      <c r="D10" s="1851"/>
      <c r="E10" s="1851"/>
      <c r="F10" s="1851"/>
      <c r="G10" s="1242"/>
      <c r="H10" s="1860" t="s">
        <v>1479</v>
      </c>
      <c r="I10" s="1861"/>
      <c r="J10" s="1861"/>
      <c r="K10" s="1861"/>
      <c r="L10" s="1861"/>
      <c r="M10" s="1861"/>
      <c r="N10" s="1861"/>
      <c r="O10" s="1861"/>
      <c r="P10" s="1861"/>
      <c r="Q10" s="1862"/>
      <c r="R10" s="1860" t="s">
        <v>1480</v>
      </c>
      <c r="S10" s="1861"/>
      <c r="T10" s="1861"/>
      <c r="U10" s="1861"/>
      <c r="V10" s="1861"/>
      <c r="W10" s="1861"/>
      <c r="X10" s="1861"/>
      <c r="Y10" s="1861"/>
      <c r="Z10" s="1861"/>
      <c r="AA10" s="1861"/>
      <c r="AB10" s="1861"/>
      <c r="AC10" s="1861"/>
      <c r="AD10" s="1861"/>
      <c r="AE10" s="1862"/>
      <c r="AF10" s="1860" t="s">
        <v>1481</v>
      </c>
      <c r="AG10" s="1861"/>
      <c r="AH10" s="1861"/>
      <c r="AI10" s="1861"/>
      <c r="AJ10" s="1861"/>
      <c r="AK10" s="1861"/>
      <c r="AL10" s="1861"/>
      <c r="AM10" s="1861"/>
      <c r="AN10" s="1861"/>
      <c r="AO10" s="1862"/>
      <c r="AP10" s="1256"/>
      <c r="AQ10" s="1248"/>
      <c r="AR10" s="1853"/>
      <c r="AS10" s="1853"/>
      <c r="AT10" s="1853"/>
      <c r="AU10" s="1853"/>
      <c r="AV10" s="1853"/>
      <c r="AW10" s="1250"/>
      <c r="AX10" s="1834"/>
      <c r="AY10" s="1835"/>
      <c r="AZ10" s="1835"/>
      <c r="BA10" s="1835"/>
      <c r="BB10" s="1835"/>
      <c r="BC10" s="1835"/>
      <c r="BD10" s="1835"/>
      <c r="BE10" s="1835"/>
      <c r="BF10" s="1835"/>
      <c r="BG10" s="1835"/>
      <c r="BH10" s="1835"/>
      <c r="BI10" s="1835"/>
      <c r="BJ10" s="1835"/>
      <c r="BK10" s="1835"/>
      <c r="BL10" s="1835"/>
      <c r="BM10" s="1835"/>
      <c r="BN10" s="1835"/>
      <c r="BO10" s="1835"/>
      <c r="BP10" s="1835"/>
      <c r="BQ10" s="1835"/>
      <c r="BR10" s="1835"/>
      <c r="BS10" s="1835"/>
      <c r="BT10" s="1835"/>
      <c r="BU10" s="1835"/>
      <c r="BV10" s="1835"/>
      <c r="BW10" s="1835"/>
      <c r="BX10" s="1835"/>
      <c r="BY10" s="1835"/>
      <c r="BZ10" s="1835"/>
      <c r="CA10" s="1835"/>
      <c r="CB10" s="1835"/>
      <c r="CC10" s="1835"/>
      <c r="CD10" s="1835"/>
      <c r="CE10" s="1836"/>
    </row>
    <row r="11" spans="1:83" ht="13.5" customHeight="1">
      <c r="A11" s="1245"/>
      <c r="B11" s="1852"/>
      <c r="C11" s="1852"/>
      <c r="D11" s="1852"/>
      <c r="E11" s="1852"/>
      <c r="F11" s="1852"/>
      <c r="G11" s="1246"/>
      <c r="H11" s="1863"/>
      <c r="I11" s="1864"/>
      <c r="J11" s="1864"/>
      <c r="K11" s="1864"/>
      <c r="L11" s="1864"/>
      <c r="M11" s="1864"/>
      <c r="N11" s="1864"/>
      <c r="O11" s="1864"/>
      <c r="P11" s="1864"/>
      <c r="Q11" s="1865"/>
      <c r="R11" s="1863"/>
      <c r="S11" s="1864"/>
      <c r="T11" s="1864"/>
      <c r="U11" s="1864"/>
      <c r="V11" s="1864"/>
      <c r="W11" s="1864"/>
      <c r="X11" s="1864"/>
      <c r="Y11" s="1864"/>
      <c r="Z11" s="1864"/>
      <c r="AA11" s="1864"/>
      <c r="AB11" s="1864"/>
      <c r="AC11" s="1864"/>
      <c r="AD11" s="1864"/>
      <c r="AE11" s="1865"/>
      <c r="AF11" s="1863"/>
      <c r="AG11" s="1864"/>
      <c r="AH11" s="1864"/>
      <c r="AI11" s="1864"/>
      <c r="AJ11" s="1864"/>
      <c r="AK11" s="1864"/>
      <c r="AL11" s="1864"/>
      <c r="AM11" s="1864"/>
      <c r="AN11" s="1864"/>
      <c r="AO11" s="1865"/>
      <c r="AP11" s="1256"/>
      <c r="AQ11" s="1240"/>
      <c r="AR11" s="1866" t="s">
        <v>1482</v>
      </c>
      <c r="AS11" s="1866"/>
      <c r="AT11" s="1866"/>
      <c r="AU11" s="1866"/>
      <c r="AV11" s="1866"/>
      <c r="AW11" s="1242"/>
      <c r="AX11" s="1812"/>
      <c r="AY11" s="1813"/>
      <c r="AZ11" s="1813"/>
      <c r="BA11" s="1813"/>
      <c r="BB11" s="1813"/>
      <c r="BC11" s="1813"/>
      <c r="BD11" s="1813"/>
      <c r="BE11" s="1813"/>
      <c r="BF11" s="1813"/>
      <c r="BG11" s="1813"/>
      <c r="BH11" s="1813"/>
      <c r="BI11" s="1813"/>
      <c r="BJ11" s="1813"/>
      <c r="BK11" s="1813"/>
      <c r="BL11" s="1813"/>
      <c r="BM11" s="1813"/>
      <c r="BN11" s="1813"/>
      <c r="BO11" s="1813"/>
      <c r="BP11" s="1813"/>
      <c r="BQ11" s="1813"/>
      <c r="BR11" s="1813"/>
      <c r="BS11" s="1813"/>
      <c r="BT11" s="1813"/>
      <c r="BU11" s="1813"/>
      <c r="BV11" s="1813"/>
      <c r="BW11" s="1813"/>
      <c r="BX11" s="1813"/>
      <c r="BY11" s="1813"/>
      <c r="BZ11" s="1813"/>
      <c r="CA11" s="1813"/>
      <c r="CB11" s="1813"/>
      <c r="CC11" s="1813"/>
      <c r="CD11" s="1813"/>
      <c r="CE11" s="1814"/>
    </row>
    <row r="12" spans="1:83" ht="13.5" customHeight="1">
      <c r="A12" s="1245"/>
      <c r="B12" s="1852"/>
      <c r="C12" s="1852"/>
      <c r="D12" s="1852"/>
      <c r="E12" s="1852"/>
      <c r="F12" s="1852"/>
      <c r="G12" s="1246"/>
      <c r="H12" s="1831" t="s">
        <v>1483</v>
      </c>
      <c r="I12" s="1832"/>
      <c r="J12" s="1832"/>
      <c r="K12" s="1832"/>
      <c r="L12" s="1832"/>
      <c r="M12" s="1832"/>
      <c r="N12" s="1832"/>
      <c r="O12" s="1832"/>
      <c r="P12" s="1832"/>
      <c r="Q12" s="1833"/>
      <c r="R12" s="1837" t="s">
        <v>1484</v>
      </c>
      <c r="S12" s="1838"/>
      <c r="T12" s="1838"/>
      <c r="U12" s="1838"/>
      <c r="V12" s="1838"/>
      <c r="W12" s="1839" t="s">
        <v>1646</v>
      </c>
      <c r="X12" s="1840"/>
      <c r="Y12" s="1840"/>
      <c r="Z12" s="1840"/>
      <c r="AA12" s="1840"/>
      <c r="AB12" s="1840"/>
      <c r="AC12" s="1840"/>
      <c r="AD12" s="1840"/>
      <c r="AE12" s="1841"/>
      <c r="AF12" s="1831" t="s">
        <v>1486</v>
      </c>
      <c r="AG12" s="1844"/>
      <c r="AH12" s="1844"/>
      <c r="AI12" s="1844"/>
      <c r="AJ12" s="1844"/>
      <c r="AK12" s="1844"/>
      <c r="AL12" s="1844"/>
      <c r="AM12" s="1844"/>
      <c r="AN12" s="1844"/>
      <c r="AO12" s="1845"/>
      <c r="AP12" s="1235"/>
      <c r="AQ12" s="1245"/>
      <c r="AR12" s="1867"/>
      <c r="AS12" s="1867"/>
      <c r="AT12" s="1867"/>
      <c r="AU12" s="1867"/>
      <c r="AV12" s="1867"/>
      <c r="AW12" s="1246"/>
      <c r="AX12" s="1815"/>
      <c r="AY12" s="1816"/>
      <c r="AZ12" s="1816"/>
      <c r="BA12" s="1816"/>
      <c r="BB12" s="1816"/>
      <c r="BC12" s="1816"/>
      <c r="BD12" s="1816"/>
      <c r="BE12" s="1816"/>
      <c r="BF12" s="1816"/>
      <c r="BG12" s="1816"/>
      <c r="BH12" s="1816"/>
      <c r="BI12" s="1816"/>
      <c r="BJ12" s="1816"/>
      <c r="BK12" s="1816"/>
      <c r="BL12" s="1816"/>
      <c r="BM12" s="1816"/>
      <c r="BN12" s="1816"/>
      <c r="BO12" s="1816"/>
      <c r="BP12" s="1816"/>
      <c r="BQ12" s="1816"/>
      <c r="BR12" s="1816"/>
      <c r="BS12" s="1816"/>
      <c r="BT12" s="1816"/>
      <c r="BU12" s="1816"/>
      <c r="BV12" s="1816"/>
      <c r="BW12" s="1816"/>
      <c r="BX12" s="1816"/>
      <c r="BY12" s="1816"/>
      <c r="BZ12" s="1816"/>
      <c r="CA12" s="1816"/>
      <c r="CB12" s="1816"/>
      <c r="CC12" s="1816"/>
      <c r="CD12" s="1816"/>
      <c r="CE12" s="1817"/>
    </row>
    <row r="13" spans="1:83" ht="13.5" customHeight="1">
      <c r="A13" s="1245"/>
      <c r="B13" s="1852"/>
      <c r="C13" s="1852"/>
      <c r="D13" s="1852"/>
      <c r="E13" s="1852"/>
      <c r="F13" s="1852"/>
      <c r="G13" s="1246"/>
      <c r="H13" s="1834"/>
      <c r="I13" s="1835"/>
      <c r="J13" s="1835"/>
      <c r="K13" s="1835"/>
      <c r="L13" s="1835"/>
      <c r="M13" s="1835"/>
      <c r="N13" s="1835"/>
      <c r="O13" s="1835"/>
      <c r="P13" s="1835"/>
      <c r="Q13" s="1836"/>
      <c r="R13" s="1848" t="s">
        <v>1487</v>
      </c>
      <c r="S13" s="1849"/>
      <c r="T13" s="1849"/>
      <c r="U13" s="1849"/>
      <c r="V13" s="1849"/>
      <c r="W13" s="1842"/>
      <c r="X13" s="1842"/>
      <c r="Y13" s="1842"/>
      <c r="Z13" s="1842"/>
      <c r="AA13" s="1842"/>
      <c r="AB13" s="1842"/>
      <c r="AC13" s="1842"/>
      <c r="AD13" s="1842"/>
      <c r="AE13" s="1843"/>
      <c r="AF13" s="1846"/>
      <c r="AG13" s="1821"/>
      <c r="AH13" s="1821"/>
      <c r="AI13" s="1821"/>
      <c r="AJ13" s="1821"/>
      <c r="AK13" s="1821"/>
      <c r="AL13" s="1821"/>
      <c r="AM13" s="1821"/>
      <c r="AN13" s="1821"/>
      <c r="AO13" s="1847"/>
      <c r="AP13" s="1235"/>
      <c r="AQ13" s="1248"/>
      <c r="AR13" s="1868"/>
      <c r="AS13" s="1868"/>
      <c r="AT13" s="1868"/>
      <c r="AU13" s="1868"/>
      <c r="AV13" s="1868"/>
      <c r="AW13" s="1250"/>
      <c r="AX13" s="1818"/>
      <c r="AY13" s="1819"/>
      <c r="AZ13" s="1819"/>
      <c r="BA13" s="1819"/>
      <c r="BB13" s="1819"/>
      <c r="BC13" s="1819"/>
      <c r="BD13" s="1819"/>
      <c r="BE13" s="1819"/>
      <c r="BF13" s="1819"/>
      <c r="BG13" s="1819"/>
      <c r="BH13" s="1819"/>
      <c r="BI13" s="1819"/>
      <c r="BJ13" s="1819"/>
      <c r="BK13" s="1819"/>
      <c r="BL13" s="1819"/>
      <c r="BM13" s="1819"/>
      <c r="BN13" s="1819"/>
      <c r="BO13" s="1819"/>
      <c r="BP13" s="1819"/>
      <c r="BQ13" s="1819"/>
      <c r="BR13" s="1819"/>
      <c r="BS13" s="1819"/>
      <c r="BT13" s="1819"/>
      <c r="BU13" s="1819"/>
      <c r="BV13" s="1819"/>
      <c r="BW13" s="1819"/>
      <c r="BX13" s="1819"/>
      <c r="BY13" s="1819"/>
      <c r="BZ13" s="1819"/>
      <c r="CA13" s="1819"/>
      <c r="CB13" s="1819"/>
      <c r="CC13" s="1819"/>
      <c r="CD13" s="1819"/>
      <c r="CE13" s="1820"/>
    </row>
    <row r="14" spans="1:83" ht="13.5" customHeight="1">
      <c r="A14" s="1245"/>
      <c r="B14" s="1852"/>
      <c r="C14" s="1852"/>
      <c r="D14" s="1852"/>
      <c r="E14" s="1852"/>
      <c r="F14" s="1852"/>
      <c r="G14" s="1246"/>
      <c r="H14" s="1831" t="s">
        <v>1483</v>
      </c>
      <c r="I14" s="1832"/>
      <c r="J14" s="1832"/>
      <c r="K14" s="1832"/>
      <c r="L14" s="1832"/>
      <c r="M14" s="1832"/>
      <c r="N14" s="1832"/>
      <c r="O14" s="1832"/>
      <c r="P14" s="1832"/>
      <c r="Q14" s="1833"/>
      <c r="R14" s="1837" t="s">
        <v>1484</v>
      </c>
      <c r="S14" s="1838"/>
      <c r="T14" s="1838"/>
      <c r="U14" s="1838"/>
      <c r="V14" s="1838"/>
      <c r="W14" s="1839" t="s">
        <v>1646</v>
      </c>
      <c r="X14" s="1840"/>
      <c r="Y14" s="1840"/>
      <c r="Z14" s="1840"/>
      <c r="AA14" s="1840"/>
      <c r="AB14" s="1840"/>
      <c r="AC14" s="1840"/>
      <c r="AD14" s="1840"/>
      <c r="AE14" s="1841"/>
      <c r="AF14" s="1831" t="s">
        <v>1486</v>
      </c>
      <c r="AG14" s="1844"/>
      <c r="AH14" s="1844"/>
      <c r="AI14" s="1844"/>
      <c r="AJ14" s="1844"/>
      <c r="AK14" s="1844"/>
      <c r="AL14" s="1844"/>
      <c r="AM14" s="1844"/>
      <c r="AN14" s="1844"/>
      <c r="AO14" s="1845"/>
      <c r="AP14" s="1235"/>
      <c r="AQ14" s="1240"/>
      <c r="AR14" s="1809" t="s">
        <v>358</v>
      </c>
      <c r="AS14" s="1809"/>
      <c r="AT14" s="1809"/>
      <c r="AU14" s="1809"/>
      <c r="AV14" s="1809"/>
      <c r="AW14" s="1242"/>
      <c r="AX14" s="1876" t="s">
        <v>1644</v>
      </c>
      <c r="AY14" s="1877"/>
      <c r="AZ14" s="1877"/>
      <c r="BA14" s="1877"/>
      <c r="BB14" s="1877"/>
      <c r="BC14" s="1877"/>
      <c r="BD14" s="1877"/>
      <c r="BE14" s="1877"/>
      <c r="BF14" s="1877"/>
      <c r="BG14" s="1877"/>
      <c r="BH14" s="1877"/>
      <c r="BI14" s="1877"/>
      <c r="BJ14" s="1877"/>
      <c r="BK14" s="1877"/>
      <c r="BL14" s="1240"/>
      <c r="BM14" s="1809" t="s">
        <v>206</v>
      </c>
      <c r="BN14" s="1809"/>
      <c r="BO14" s="1809"/>
      <c r="BP14" s="1809"/>
      <c r="BQ14" s="1809"/>
      <c r="BR14" s="1242"/>
      <c r="BS14" s="1831" t="s">
        <v>1489</v>
      </c>
      <c r="BT14" s="1832"/>
      <c r="BU14" s="1832"/>
      <c r="BV14" s="1832"/>
      <c r="BW14" s="1832"/>
      <c r="BX14" s="1832"/>
      <c r="BY14" s="1832"/>
      <c r="BZ14" s="1832"/>
      <c r="CA14" s="1832"/>
      <c r="CB14" s="1832"/>
      <c r="CC14" s="1832"/>
      <c r="CD14" s="1832"/>
      <c r="CE14" s="1833"/>
    </row>
    <row r="15" spans="1:83" ht="13.5" customHeight="1">
      <c r="A15" s="1248"/>
      <c r="B15" s="1853"/>
      <c r="C15" s="1853"/>
      <c r="D15" s="1853"/>
      <c r="E15" s="1853"/>
      <c r="F15" s="1853"/>
      <c r="G15" s="1250"/>
      <c r="H15" s="1834"/>
      <c r="I15" s="1835"/>
      <c r="J15" s="1835"/>
      <c r="K15" s="1835"/>
      <c r="L15" s="1835"/>
      <c r="M15" s="1835"/>
      <c r="N15" s="1835"/>
      <c r="O15" s="1835"/>
      <c r="P15" s="1835"/>
      <c r="Q15" s="1836"/>
      <c r="R15" s="1848" t="s">
        <v>1487</v>
      </c>
      <c r="S15" s="1849"/>
      <c r="T15" s="1849"/>
      <c r="U15" s="1849"/>
      <c r="V15" s="1849"/>
      <c r="W15" s="1842"/>
      <c r="X15" s="1842"/>
      <c r="Y15" s="1842"/>
      <c r="Z15" s="1842"/>
      <c r="AA15" s="1842"/>
      <c r="AB15" s="1842"/>
      <c r="AC15" s="1842"/>
      <c r="AD15" s="1842"/>
      <c r="AE15" s="1843"/>
      <c r="AF15" s="1846"/>
      <c r="AG15" s="1821"/>
      <c r="AH15" s="1821"/>
      <c r="AI15" s="1821"/>
      <c r="AJ15" s="1821"/>
      <c r="AK15" s="1821"/>
      <c r="AL15" s="1821"/>
      <c r="AM15" s="1821"/>
      <c r="AN15" s="1821"/>
      <c r="AO15" s="1847"/>
      <c r="AP15" s="1235"/>
      <c r="AQ15" s="1245"/>
      <c r="AR15" s="1810"/>
      <c r="AS15" s="1810"/>
      <c r="AT15" s="1810"/>
      <c r="AU15" s="1810"/>
      <c r="AV15" s="1810"/>
      <c r="AW15" s="1246"/>
      <c r="AX15" s="1878"/>
      <c r="AY15" s="1879"/>
      <c r="AZ15" s="1879"/>
      <c r="BA15" s="1879"/>
      <c r="BB15" s="1879"/>
      <c r="BC15" s="1879"/>
      <c r="BD15" s="1879"/>
      <c r="BE15" s="1879"/>
      <c r="BF15" s="1879"/>
      <c r="BG15" s="1879"/>
      <c r="BH15" s="1879"/>
      <c r="BI15" s="1879"/>
      <c r="BJ15" s="1879"/>
      <c r="BK15" s="1879"/>
      <c r="BL15" s="1245"/>
      <c r="BM15" s="1810"/>
      <c r="BN15" s="1810"/>
      <c r="BO15" s="1810"/>
      <c r="BP15" s="1810"/>
      <c r="BQ15" s="1810"/>
      <c r="BR15" s="1246"/>
      <c r="BS15" s="1869"/>
      <c r="BT15" s="1870"/>
      <c r="BU15" s="1870"/>
      <c r="BV15" s="1870"/>
      <c r="BW15" s="1870"/>
      <c r="BX15" s="1870"/>
      <c r="BY15" s="1870"/>
      <c r="BZ15" s="1870"/>
      <c r="CA15" s="1870"/>
      <c r="CB15" s="1870"/>
      <c r="CC15" s="1870"/>
      <c r="CD15" s="1870"/>
      <c r="CE15" s="1871"/>
    </row>
    <row r="16" spans="1:83" ht="13.5" customHeight="1">
      <c r="A16" s="1259"/>
      <c r="B16" s="1252"/>
      <c r="C16" s="1252"/>
      <c r="D16" s="1252"/>
      <c r="E16" s="1252"/>
      <c r="F16" s="1252"/>
      <c r="G16" s="1259"/>
      <c r="H16" s="1259"/>
      <c r="I16" s="1259"/>
      <c r="J16" s="1259"/>
      <c r="K16" s="1259"/>
      <c r="L16" s="1259"/>
      <c r="M16" s="1259"/>
      <c r="N16" s="1259"/>
      <c r="O16" s="1259"/>
      <c r="P16" s="1259"/>
      <c r="Q16" s="1259"/>
      <c r="R16" s="1259"/>
      <c r="S16" s="1259"/>
      <c r="T16" s="1259"/>
      <c r="U16" s="1259"/>
      <c r="V16" s="1259"/>
      <c r="W16" s="1259"/>
      <c r="X16" s="1259"/>
      <c r="Y16" s="1259"/>
      <c r="Z16" s="1259"/>
      <c r="AA16" s="1259"/>
      <c r="AB16" s="1259"/>
      <c r="AC16" s="1259"/>
      <c r="AD16" s="1259"/>
      <c r="AE16" s="1259"/>
      <c r="AF16" s="1259"/>
      <c r="AG16" s="1259"/>
      <c r="AH16" s="1259"/>
      <c r="AI16" s="1259"/>
      <c r="AJ16" s="1259"/>
      <c r="AK16" s="1259"/>
      <c r="AL16" s="1259"/>
      <c r="AM16" s="1259"/>
      <c r="AN16" s="1259"/>
      <c r="AO16" s="1259"/>
      <c r="AP16" s="1235"/>
      <c r="AQ16" s="1248"/>
      <c r="AR16" s="1811"/>
      <c r="AS16" s="1811"/>
      <c r="AT16" s="1811"/>
      <c r="AU16" s="1811"/>
      <c r="AV16" s="1811"/>
      <c r="AW16" s="1250"/>
      <c r="AX16" s="1880"/>
      <c r="AY16" s="1881"/>
      <c r="AZ16" s="1881"/>
      <c r="BA16" s="1881"/>
      <c r="BB16" s="1881"/>
      <c r="BC16" s="1881"/>
      <c r="BD16" s="1881"/>
      <c r="BE16" s="1881"/>
      <c r="BF16" s="1881"/>
      <c r="BG16" s="1881"/>
      <c r="BH16" s="1881"/>
      <c r="BI16" s="1881"/>
      <c r="BJ16" s="1881"/>
      <c r="BK16" s="1881"/>
      <c r="BL16" s="1248"/>
      <c r="BM16" s="1811"/>
      <c r="BN16" s="1811"/>
      <c r="BO16" s="1811"/>
      <c r="BP16" s="1811"/>
      <c r="BQ16" s="1811"/>
      <c r="BR16" s="1250"/>
      <c r="BS16" s="1834"/>
      <c r="BT16" s="1835"/>
      <c r="BU16" s="1835"/>
      <c r="BV16" s="1835"/>
      <c r="BW16" s="1835"/>
      <c r="BX16" s="1835"/>
      <c r="BY16" s="1835"/>
      <c r="BZ16" s="1835"/>
      <c r="CA16" s="1835"/>
      <c r="CB16" s="1835"/>
      <c r="CC16" s="1835"/>
      <c r="CD16" s="1835"/>
      <c r="CE16" s="1836"/>
    </row>
    <row r="17" spans="1:83" ht="13.5" customHeight="1">
      <c r="A17" s="1240"/>
      <c r="B17" s="1866" t="s">
        <v>1482</v>
      </c>
      <c r="C17" s="1866"/>
      <c r="D17" s="1866"/>
      <c r="E17" s="1866"/>
      <c r="F17" s="1866"/>
      <c r="G17" s="1242"/>
      <c r="H17" s="1872"/>
      <c r="I17" s="1844"/>
      <c r="J17" s="1844"/>
      <c r="K17" s="1844"/>
      <c r="L17" s="1844"/>
      <c r="M17" s="1844"/>
      <c r="N17" s="1844"/>
      <c r="O17" s="1844"/>
      <c r="P17" s="1844"/>
      <c r="Q17" s="1844"/>
      <c r="R17" s="1844"/>
      <c r="S17" s="1844"/>
      <c r="T17" s="1844"/>
      <c r="U17" s="1844"/>
      <c r="V17" s="1844"/>
      <c r="W17" s="1844"/>
      <c r="X17" s="1844"/>
      <c r="Y17" s="1844"/>
      <c r="Z17" s="1844"/>
      <c r="AA17" s="1844"/>
      <c r="AB17" s="1844"/>
      <c r="AC17" s="1844"/>
      <c r="AD17" s="1844"/>
      <c r="AE17" s="1844"/>
      <c r="AF17" s="1844"/>
      <c r="AG17" s="1844"/>
      <c r="AH17" s="1844"/>
      <c r="AI17" s="1844"/>
      <c r="AJ17" s="1844"/>
      <c r="AK17" s="1844"/>
      <c r="AL17" s="1844"/>
      <c r="AM17" s="1844"/>
      <c r="AN17" s="1844"/>
      <c r="AO17" s="1845"/>
      <c r="AP17" s="1235"/>
      <c r="AQ17" s="1262"/>
      <c r="AR17" s="1262"/>
      <c r="AS17" s="1262"/>
      <c r="AT17" s="1262"/>
      <c r="AU17" s="1262"/>
      <c r="AV17" s="1262"/>
      <c r="AW17" s="1262"/>
      <c r="AX17" s="1262"/>
      <c r="AY17" s="1262"/>
      <c r="AZ17" s="1262"/>
      <c r="BA17" s="1262"/>
      <c r="BB17" s="1262"/>
      <c r="BC17" s="1262"/>
      <c r="BD17" s="1262"/>
      <c r="BE17" s="1262"/>
      <c r="BF17" s="1262"/>
      <c r="BG17" s="1262"/>
      <c r="BH17" s="1262"/>
      <c r="BI17" s="1262"/>
      <c r="BJ17" s="1262"/>
      <c r="BK17" s="1262"/>
      <c r="BL17" s="1262"/>
      <c r="BM17" s="1262"/>
      <c r="BN17" s="1262"/>
      <c r="BO17" s="1262"/>
      <c r="BP17" s="1262"/>
      <c r="BQ17" s="1262"/>
      <c r="BR17" s="1262"/>
      <c r="BS17" s="1262"/>
      <c r="BT17" s="1262"/>
      <c r="BU17" s="1262"/>
      <c r="BV17" s="1262"/>
      <c r="BW17" s="1262"/>
      <c r="BX17" s="1262"/>
      <c r="BY17" s="1262"/>
      <c r="BZ17" s="1262"/>
      <c r="CA17" s="1262"/>
      <c r="CB17" s="1262"/>
      <c r="CC17" s="1262"/>
      <c r="CD17" s="1262"/>
      <c r="CE17" s="1262"/>
    </row>
    <row r="18" spans="1:83" ht="13.5" customHeight="1">
      <c r="A18" s="1245"/>
      <c r="B18" s="1867"/>
      <c r="C18" s="1867"/>
      <c r="D18" s="1867"/>
      <c r="E18" s="1867"/>
      <c r="F18" s="1867"/>
      <c r="G18" s="1246"/>
      <c r="H18" s="1873"/>
      <c r="I18" s="1874"/>
      <c r="J18" s="1874"/>
      <c r="K18" s="1874"/>
      <c r="L18" s="1874"/>
      <c r="M18" s="1874"/>
      <c r="N18" s="1874"/>
      <c r="O18" s="1874"/>
      <c r="P18" s="1874"/>
      <c r="Q18" s="1874"/>
      <c r="R18" s="1874"/>
      <c r="S18" s="1874"/>
      <c r="T18" s="1874"/>
      <c r="U18" s="1874"/>
      <c r="V18" s="1874"/>
      <c r="W18" s="1874"/>
      <c r="X18" s="1874"/>
      <c r="Y18" s="1874"/>
      <c r="Z18" s="1874"/>
      <c r="AA18" s="1874"/>
      <c r="AB18" s="1874"/>
      <c r="AC18" s="1874"/>
      <c r="AD18" s="1874"/>
      <c r="AE18" s="1874"/>
      <c r="AF18" s="1874"/>
      <c r="AG18" s="1874"/>
      <c r="AH18" s="1874"/>
      <c r="AI18" s="1874"/>
      <c r="AJ18" s="1874"/>
      <c r="AK18" s="1874"/>
      <c r="AL18" s="1874"/>
      <c r="AM18" s="1874"/>
      <c r="AN18" s="1874"/>
      <c r="AO18" s="1875"/>
      <c r="AP18" s="1235"/>
      <c r="AQ18" s="1240"/>
      <c r="AR18" s="1851" t="s">
        <v>1478</v>
      </c>
      <c r="AS18" s="1851"/>
      <c r="AT18" s="1851"/>
      <c r="AU18" s="1851"/>
      <c r="AV18" s="1851"/>
      <c r="AW18" s="1242"/>
      <c r="AX18" s="1860" t="s">
        <v>1490</v>
      </c>
      <c r="AY18" s="1861"/>
      <c r="AZ18" s="1861"/>
      <c r="BA18" s="1861"/>
      <c r="BB18" s="1861"/>
      <c r="BC18" s="1861"/>
      <c r="BD18" s="1861"/>
      <c r="BE18" s="1861"/>
      <c r="BF18" s="1861"/>
      <c r="BG18" s="1862"/>
      <c r="BH18" s="1860" t="s">
        <v>1480</v>
      </c>
      <c r="BI18" s="1861"/>
      <c r="BJ18" s="1861"/>
      <c r="BK18" s="1861"/>
      <c r="BL18" s="1861"/>
      <c r="BM18" s="1861"/>
      <c r="BN18" s="1861"/>
      <c r="BO18" s="1861"/>
      <c r="BP18" s="1861"/>
      <c r="BQ18" s="1861"/>
      <c r="BR18" s="1861"/>
      <c r="BS18" s="1861"/>
      <c r="BT18" s="1861"/>
      <c r="BU18" s="1862"/>
      <c r="BV18" s="1860" t="s">
        <v>1481</v>
      </c>
      <c r="BW18" s="1861"/>
      <c r="BX18" s="1861"/>
      <c r="BY18" s="1861"/>
      <c r="BZ18" s="1861"/>
      <c r="CA18" s="1861"/>
      <c r="CB18" s="1861"/>
      <c r="CC18" s="1861"/>
      <c r="CD18" s="1861"/>
      <c r="CE18" s="1862"/>
    </row>
    <row r="19" spans="1:83" ht="13.5" customHeight="1">
      <c r="A19" s="1248"/>
      <c r="B19" s="1868"/>
      <c r="C19" s="1868"/>
      <c r="D19" s="1868"/>
      <c r="E19" s="1868"/>
      <c r="F19" s="1868"/>
      <c r="G19" s="1250"/>
      <c r="H19" s="1846"/>
      <c r="I19" s="1821"/>
      <c r="J19" s="1821"/>
      <c r="K19" s="1821"/>
      <c r="L19" s="1821"/>
      <c r="M19" s="1821"/>
      <c r="N19" s="1821"/>
      <c r="O19" s="1821"/>
      <c r="P19" s="1821"/>
      <c r="Q19" s="1821"/>
      <c r="R19" s="1821"/>
      <c r="S19" s="1821"/>
      <c r="T19" s="1821"/>
      <c r="U19" s="1821"/>
      <c r="V19" s="1821"/>
      <c r="W19" s="1821"/>
      <c r="X19" s="1821"/>
      <c r="Y19" s="1821"/>
      <c r="Z19" s="1821"/>
      <c r="AA19" s="1821"/>
      <c r="AB19" s="1821"/>
      <c r="AC19" s="1821"/>
      <c r="AD19" s="1821"/>
      <c r="AE19" s="1821"/>
      <c r="AF19" s="1821"/>
      <c r="AG19" s="1821"/>
      <c r="AH19" s="1821"/>
      <c r="AI19" s="1821"/>
      <c r="AJ19" s="1821"/>
      <c r="AK19" s="1821"/>
      <c r="AL19" s="1821"/>
      <c r="AM19" s="1821"/>
      <c r="AN19" s="1821"/>
      <c r="AO19" s="1847"/>
      <c r="AP19" s="1235"/>
      <c r="AQ19" s="1245"/>
      <c r="AR19" s="1852"/>
      <c r="AS19" s="1852"/>
      <c r="AT19" s="1852"/>
      <c r="AU19" s="1852"/>
      <c r="AV19" s="1852"/>
      <c r="AW19" s="1246"/>
      <c r="AX19" s="1863"/>
      <c r="AY19" s="1864"/>
      <c r="AZ19" s="1864"/>
      <c r="BA19" s="1864"/>
      <c r="BB19" s="1864"/>
      <c r="BC19" s="1864"/>
      <c r="BD19" s="1864"/>
      <c r="BE19" s="1864"/>
      <c r="BF19" s="1864"/>
      <c r="BG19" s="1865"/>
      <c r="BH19" s="1863"/>
      <c r="BI19" s="1864"/>
      <c r="BJ19" s="1864"/>
      <c r="BK19" s="1864"/>
      <c r="BL19" s="1864"/>
      <c r="BM19" s="1864"/>
      <c r="BN19" s="1864"/>
      <c r="BO19" s="1864"/>
      <c r="BP19" s="1864"/>
      <c r="BQ19" s="1864"/>
      <c r="BR19" s="1864"/>
      <c r="BS19" s="1864"/>
      <c r="BT19" s="1864"/>
      <c r="BU19" s="1865"/>
      <c r="BV19" s="1863"/>
      <c r="BW19" s="1864"/>
      <c r="BX19" s="1864"/>
      <c r="BY19" s="1864"/>
      <c r="BZ19" s="1864"/>
      <c r="CA19" s="1864"/>
      <c r="CB19" s="1864"/>
      <c r="CC19" s="1864"/>
      <c r="CD19" s="1864"/>
      <c r="CE19" s="1865"/>
    </row>
    <row r="20" spans="1:83" ht="13.5" customHeight="1">
      <c r="A20" s="1240"/>
      <c r="B20" s="1866" t="s">
        <v>1491</v>
      </c>
      <c r="C20" s="1866"/>
      <c r="D20" s="1866"/>
      <c r="E20" s="1866"/>
      <c r="F20" s="1866"/>
      <c r="G20" s="1242"/>
      <c r="H20" s="1822"/>
      <c r="I20" s="1823"/>
      <c r="J20" s="1823"/>
      <c r="K20" s="1823"/>
      <c r="L20" s="1823"/>
      <c r="M20" s="1823"/>
      <c r="N20" s="1823"/>
      <c r="O20" s="1823"/>
      <c r="P20" s="1823"/>
      <c r="Q20" s="1823"/>
      <c r="R20" s="1823"/>
      <c r="S20" s="1823"/>
      <c r="T20" s="1823"/>
      <c r="U20" s="1823"/>
      <c r="V20" s="1823"/>
      <c r="W20" s="1823"/>
      <c r="X20" s="1823"/>
      <c r="Y20" s="1823"/>
      <c r="Z20" s="1823"/>
      <c r="AA20" s="1823"/>
      <c r="AB20" s="1823"/>
      <c r="AC20" s="1823"/>
      <c r="AD20" s="1823"/>
      <c r="AE20" s="1823"/>
      <c r="AF20" s="1823"/>
      <c r="AG20" s="1823"/>
      <c r="AH20" s="1823"/>
      <c r="AI20" s="1823"/>
      <c r="AJ20" s="1823"/>
      <c r="AK20" s="1823"/>
      <c r="AL20" s="1823"/>
      <c r="AM20" s="1823"/>
      <c r="AN20" s="1823"/>
      <c r="AO20" s="1824"/>
      <c r="AP20" s="1263"/>
      <c r="AQ20" s="1245"/>
      <c r="AR20" s="1852"/>
      <c r="AS20" s="1852"/>
      <c r="AT20" s="1852"/>
      <c r="AU20" s="1852"/>
      <c r="AV20" s="1852"/>
      <c r="AW20" s="1246"/>
      <c r="AX20" s="1831" t="s">
        <v>1483</v>
      </c>
      <c r="AY20" s="1832"/>
      <c r="AZ20" s="1832"/>
      <c r="BA20" s="1832"/>
      <c r="BB20" s="1832"/>
      <c r="BC20" s="1832"/>
      <c r="BD20" s="1832"/>
      <c r="BE20" s="1832"/>
      <c r="BF20" s="1832"/>
      <c r="BG20" s="1833"/>
      <c r="BH20" s="1837" t="s">
        <v>1484</v>
      </c>
      <c r="BI20" s="1838"/>
      <c r="BJ20" s="1838"/>
      <c r="BK20" s="1838"/>
      <c r="BL20" s="1838"/>
      <c r="BM20" s="1839" t="s">
        <v>1645</v>
      </c>
      <c r="BN20" s="1840"/>
      <c r="BO20" s="1840"/>
      <c r="BP20" s="1840"/>
      <c r="BQ20" s="1840"/>
      <c r="BR20" s="1840"/>
      <c r="BS20" s="1840"/>
      <c r="BT20" s="1840"/>
      <c r="BU20" s="1841"/>
      <c r="BV20" s="1831" t="s">
        <v>1486</v>
      </c>
      <c r="BW20" s="1844"/>
      <c r="BX20" s="1844"/>
      <c r="BY20" s="1844"/>
      <c r="BZ20" s="1844"/>
      <c r="CA20" s="1844"/>
      <c r="CB20" s="1844"/>
      <c r="CC20" s="1844"/>
      <c r="CD20" s="1844"/>
      <c r="CE20" s="1845"/>
    </row>
    <row r="21" spans="1:83" ht="13.5" customHeight="1">
      <c r="A21" s="1245"/>
      <c r="B21" s="1867"/>
      <c r="C21" s="1867"/>
      <c r="D21" s="1867"/>
      <c r="E21" s="1867"/>
      <c r="F21" s="1867"/>
      <c r="G21" s="1246"/>
      <c r="H21" s="1825"/>
      <c r="I21" s="1826"/>
      <c r="J21" s="1826"/>
      <c r="K21" s="1826"/>
      <c r="L21" s="1826"/>
      <c r="M21" s="1826"/>
      <c r="N21" s="1826"/>
      <c r="O21" s="1826"/>
      <c r="P21" s="1826"/>
      <c r="Q21" s="1826"/>
      <c r="R21" s="1826"/>
      <c r="S21" s="1826"/>
      <c r="T21" s="1826"/>
      <c r="U21" s="1826"/>
      <c r="V21" s="1826"/>
      <c r="W21" s="1826"/>
      <c r="X21" s="1826"/>
      <c r="Y21" s="1826"/>
      <c r="Z21" s="1826"/>
      <c r="AA21" s="1826"/>
      <c r="AB21" s="1826"/>
      <c r="AC21" s="1826"/>
      <c r="AD21" s="1826"/>
      <c r="AE21" s="1826"/>
      <c r="AF21" s="1826"/>
      <c r="AG21" s="1826"/>
      <c r="AH21" s="1826"/>
      <c r="AI21" s="1826"/>
      <c r="AJ21" s="1826"/>
      <c r="AK21" s="1826"/>
      <c r="AL21" s="1826"/>
      <c r="AM21" s="1826"/>
      <c r="AN21" s="1826"/>
      <c r="AO21" s="1827"/>
      <c r="AP21" s="1263"/>
      <c r="AQ21" s="1245"/>
      <c r="AR21" s="1852"/>
      <c r="AS21" s="1852"/>
      <c r="AT21" s="1852"/>
      <c r="AU21" s="1852"/>
      <c r="AV21" s="1852"/>
      <c r="AW21" s="1246"/>
      <c r="AX21" s="1834"/>
      <c r="AY21" s="1835"/>
      <c r="AZ21" s="1835"/>
      <c r="BA21" s="1835"/>
      <c r="BB21" s="1835"/>
      <c r="BC21" s="1835"/>
      <c r="BD21" s="1835"/>
      <c r="BE21" s="1835"/>
      <c r="BF21" s="1835"/>
      <c r="BG21" s="1836"/>
      <c r="BH21" s="1848" t="s">
        <v>1487</v>
      </c>
      <c r="BI21" s="1849"/>
      <c r="BJ21" s="1849"/>
      <c r="BK21" s="1849"/>
      <c r="BL21" s="1849"/>
      <c r="BM21" s="1842"/>
      <c r="BN21" s="1842"/>
      <c r="BO21" s="1842"/>
      <c r="BP21" s="1842"/>
      <c r="BQ21" s="1842"/>
      <c r="BR21" s="1842"/>
      <c r="BS21" s="1842"/>
      <c r="BT21" s="1842"/>
      <c r="BU21" s="1843"/>
      <c r="BV21" s="1846"/>
      <c r="BW21" s="1821"/>
      <c r="BX21" s="1821"/>
      <c r="BY21" s="1821"/>
      <c r="BZ21" s="1821"/>
      <c r="CA21" s="1821"/>
      <c r="CB21" s="1821"/>
      <c r="CC21" s="1821"/>
      <c r="CD21" s="1821"/>
      <c r="CE21" s="1847"/>
    </row>
    <row r="22" spans="1:83" ht="13.5" customHeight="1">
      <c r="A22" s="1248"/>
      <c r="B22" s="1868"/>
      <c r="C22" s="1868"/>
      <c r="D22" s="1868"/>
      <c r="E22" s="1868"/>
      <c r="F22" s="1868"/>
      <c r="G22" s="1250"/>
      <c r="H22" s="1828"/>
      <c r="I22" s="1829"/>
      <c r="J22" s="1829"/>
      <c r="K22" s="1829"/>
      <c r="L22" s="1829"/>
      <c r="M22" s="1829"/>
      <c r="N22" s="1829"/>
      <c r="O22" s="1829"/>
      <c r="P22" s="1829"/>
      <c r="Q22" s="1829"/>
      <c r="R22" s="1829"/>
      <c r="S22" s="1829"/>
      <c r="T22" s="1829"/>
      <c r="U22" s="1829"/>
      <c r="V22" s="1829"/>
      <c r="W22" s="1829"/>
      <c r="X22" s="1829"/>
      <c r="Y22" s="1829"/>
      <c r="Z22" s="1829"/>
      <c r="AA22" s="1829"/>
      <c r="AB22" s="1829"/>
      <c r="AC22" s="1829"/>
      <c r="AD22" s="1829"/>
      <c r="AE22" s="1829"/>
      <c r="AF22" s="1829"/>
      <c r="AG22" s="1829"/>
      <c r="AH22" s="1829"/>
      <c r="AI22" s="1829"/>
      <c r="AJ22" s="1829"/>
      <c r="AK22" s="1829"/>
      <c r="AL22" s="1829"/>
      <c r="AM22" s="1829"/>
      <c r="AN22" s="1829"/>
      <c r="AO22" s="1830"/>
      <c r="AP22" s="1263"/>
      <c r="AQ22" s="1245"/>
      <c r="AR22" s="1852"/>
      <c r="AS22" s="1852"/>
      <c r="AT22" s="1852"/>
      <c r="AU22" s="1852"/>
      <c r="AV22" s="1852"/>
      <c r="AW22" s="1246"/>
      <c r="AX22" s="1831" t="s">
        <v>1483</v>
      </c>
      <c r="AY22" s="1832"/>
      <c r="AZ22" s="1832"/>
      <c r="BA22" s="1832"/>
      <c r="BB22" s="1832"/>
      <c r="BC22" s="1832"/>
      <c r="BD22" s="1832"/>
      <c r="BE22" s="1832"/>
      <c r="BF22" s="1832"/>
      <c r="BG22" s="1833"/>
      <c r="BH22" s="1837" t="s">
        <v>1484</v>
      </c>
      <c r="BI22" s="1838"/>
      <c r="BJ22" s="1838"/>
      <c r="BK22" s="1838"/>
      <c r="BL22" s="1838"/>
      <c r="BM22" s="1839" t="s">
        <v>1647</v>
      </c>
      <c r="BN22" s="1840"/>
      <c r="BO22" s="1840"/>
      <c r="BP22" s="1840"/>
      <c r="BQ22" s="1840"/>
      <c r="BR22" s="1840"/>
      <c r="BS22" s="1840"/>
      <c r="BT22" s="1840"/>
      <c r="BU22" s="1841"/>
      <c r="BV22" s="1831" t="s">
        <v>1486</v>
      </c>
      <c r="BW22" s="1844"/>
      <c r="BX22" s="1844"/>
      <c r="BY22" s="1844"/>
      <c r="BZ22" s="1844"/>
      <c r="CA22" s="1844"/>
      <c r="CB22" s="1844"/>
      <c r="CC22" s="1844"/>
      <c r="CD22" s="1844"/>
      <c r="CE22" s="1845"/>
    </row>
    <row r="23" spans="1:83" ht="13.5" customHeight="1">
      <c r="A23" s="1245"/>
      <c r="B23" s="1809" t="s">
        <v>358</v>
      </c>
      <c r="C23" s="1809"/>
      <c r="D23" s="1809"/>
      <c r="E23" s="1809"/>
      <c r="F23" s="1809"/>
      <c r="G23" s="1246"/>
      <c r="H23" s="1876" t="s">
        <v>1643</v>
      </c>
      <c r="I23" s="1877"/>
      <c r="J23" s="1877"/>
      <c r="K23" s="1877"/>
      <c r="L23" s="1877"/>
      <c r="M23" s="1877"/>
      <c r="N23" s="1877"/>
      <c r="O23" s="1877"/>
      <c r="P23" s="1877"/>
      <c r="Q23" s="1877"/>
      <c r="R23" s="1877"/>
      <c r="S23" s="1877"/>
      <c r="T23" s="1877"/>
      <c r="U23" s="1877"/>
      <c r="V23" s="1264"/>
      <c r="W23" s="1809" t="s">
        <v>206</v>
      </c>
      <c r="X23" s="1809"/>
      <c r="Y23" s="1809"/>
      <c r="Z23" s="1809"/>
      <c r="AA23" s="1809"/>
      <c r="AB23" s="1242"/>
      <c r="AC23" s="1831" t="s">
        <v>1489</v>
      </c>
      <c r="AD23" s="1832"/>
      <c r="AE23" s="1832"/>
      <c r="AF23" s="1832"/>
      <c r="AG23" s="1832"/>
      <c r="AH23" s="1832"/>
      <c r="AI23" s="1832"/>
      <c r="AJ23" s="1832"/>
      <c r="AK23" s="1832"/>
      <c r="AL23" s="1832"/>
      <c r="AM23" s="1832"/>
      <c r="AN23" s="1832"/>
      <c r="AO23" s="1833"/>
      <c r="AP23" s="1265"/>
      <c r="AQ23" s="1248"/>
      <c r="AR23" s="1853"/>
      <c r="AS23" s="1853"/>
      <c r="AT23" s="1853"/>
      <c r="AU23" s="1853"/>
      <c r="AV23" s="1853"/>
      <c r="AW23" s="1250"/>
      <c r="AX23" s="1834"/>
      <c r="AY23" s="1835"/>
      <c r="AZ23" s="1835"/>
      <c r="BA23" s="1835"/>
      <c r="BB23" s="1835"/>
      <c r="BC23" s="1835"/>
      <c r="BD23" s="1835"/>
      <c r="BE23" s="1835"/>
      <c r="BF23" s="1835"/>
      <c r="BG23" s="1836"/>
      <c r="BH23" s="1848" t="s">
        <v>1487</v>
      </c>
      <c r="BI23" s="1849"/>
      <c r="BJ23" s="1849"/>
      <c r="BK23" s="1849"/>
      <c r="BL23" s="1849"/>
      <c r="BM23" s="1842"/>
      <c r="BN23" s="1842"/>
      <c r="BO23" s="1842"/>
      <c r="BP23" s="1842"/>
      <c r="BQ23" s="1842"/>
      <c r="BR23" s="1842"/>
      <c r="BS23" s="1842"/>
      <c r="BT23" s="1842"/>
      <c r="BU23" s="1843"/>
      <c r="BV23" s="1846"/>
      <c r="BW23" s="1821"/>
      <c r="BX23" s="1821"/>
      <c r="BY23" s="1821"/>
      <c r="BZ23" s="1821"/>
      <c r="CA23" s="1821"/>
      <c r="CB23" s="1821"/>
      <c r="CC23" s="1821"/>
      <c r="CD23" s="1821"/>
      <c r="CE23" s="1847"/>
    </row>
    <row r="24" spans="1:83" ht="13.5" customHeight="1">
      <c r="A24" s="1245"/>
      <c r="B24" s="1810"/>
      <c r="C24" s="1810"/>
      <c r="D24" s="1810"/>
      <c r="E24" s="1810"/>
      <c r="F24" s="1810"/>
      <c r="G24" s="1246"/>
      <c r="H24" s="1878"/>
      <c r="I24" s="1879"/>
      <c r="J24" s="1879"/>
      <c r="K24" s="1879"/>
      <c r="L24" s="1879"/>
      <c r="M24" s="1879"/>
      <c r="N24" s="1879"/>
      <c r="O24" s="1879"/>
      <c r="P24" s="1879"/>
      <c r="Q24" s="1879"/>
      <c r="R24" s="1879"/>
      <c r="S24" s="1879"/>
      <c r="T24" s="1879"/>
      <c r="U24" s="1879"/>
      <c r="V24" s="1266"/>
      <c r="W24" s="1810"/>
      <c r="X24" s="1810"/>
      <c r="Y24" s="1810"/>
      <c r="Z24" s="1810"/>
      <c r="AA24" s="1810"/>
      <c r="AB24" s="1246"/>
      <c r="AC24" s="1869"/>
      <c r="AD24" s="1870"/>
      <c r="AE24" s="1870"/>
      <c r="AF24" s="1870"/>
      <c r="AG24" s="1870"/>
      <c r="AH24" s="1870"/>
      <c r="AI24" s="1870"/>
      <c r="AJ24" s="1870"/>
      <c r="AK24" s="1870"/>
      <c r="AL24" s="1870"/>
      <c r="AM24" s="1870"/>
      <c r="AN24" s="1870"/>
      <c r="AO24" s="1871"/>
      <c r="AP24" s="1265"/>
      <c r="AQ24" s="1234"/>
      <c r="AR24" s="1234"/>
      <c r="AS24" s="1234"/>
      <c r="AT24" s="1234"/>
      <c r="AU24" s="1234"/>
      <c r="AV24" s="1234"/>
      <c r="AW24" s="1234"/>
      <c r="AX24" s="1234"/>
      <c r="AY24" s="1234"/>
      <c r="AZ24" s="1234"/>
      <c r="BA24" s="1234"/>
      <c r="BB24" s="1234"/>
      <c r="BC24" s="1234"/>
      <c r="BD24" s="1234"/>
      <c r="BE24" s="1234"/>
      <c r="BF24" s="1234"/>
      <c r="BG24" s="1234"/>
      <c r="BH24" s="1234"/>
      <c r="BI24" s="1234"/>
      <c r="BJ24" s="1234"/>
      <c r="BK24" s="1234"/>
      <c r="BL24" s="1234"/>
      <c r="BM24" s="1234"/>
      <c r="BN24" s="1234"/>
      <c r="BO24" s="1234"/>
      <c r="BP24" s="1234"/>
      <c r="BQ24" s="1234"/>
      <c r="BR24" s="1234"/>
      <c r="BS24" s="1234"/>
      <c r="BT24" s="1234"/>
      <c r="BU24" s="1234"/>
      <c r="BV24" s="1234"/>
      <c r="BW24" s="1234"/>
      <c r="BX24" s="1234"/>
      <c r="BY24" s="1234"/>
      <c r="BZ24" s="1234"/>
      <c r="CA24" s="1234"/>
      <c r="CB24" s="1234"/>
      <c r="CC24" s="1234"/>
      <c r="CD24" s="1234"/>
      <c r="CE24" s="1234"/>
    </row>
    <row r="25" spans="1:83" ht="13.5" customHeight="1">
      <c r="A25" s="1248"/>
      <c r="B25" s="1811"/>
      <c r="C25" s="1811"/>
      <c r="D25" s="1811"/>
      <c r="E25" s="1811"/>
      <c r="F25" s="1811"/>
      <c r="G25" s="1250"/>
      <c r="H25" s="1880"/>
      <c r="I25" s="1881"/>
      <c r="J25" s="1881"/>
      <c r="K25" s="1881"/>
      <c r="L25" s="1881"/>
      <c r="M25" s="1881"/>
      <c r="N25" s="1881"/>
      <c r="O25" s="1881"/>
      <c r="P25" s="1881"/>
      <c r="Q25" s="1881"/>
      <c r="R25" s="1881"/>
      <c r="S25" s="1881"/>
      <c r="T25" s="1881"/>
      <c r="U25" s="1881"/>
      <c r="V25" s="1267"/>
      <c r="W25" s="1811"/>
      <c r="X25" s="1811"/>
      <c r="Y25" s="1811"/>
      <c r="Z25" s="1811"/>
      <c r="AA25" s="1811"/>
      <c r="AB25" s="1250"/>
      <c r="AC25" s="1834"/>
      <c r="AD25" s="1835"/>
      <c r="AE25" s="1835"/>
      <c r="AF25" s="1835"/>
      <c r="AG25" s="1835"/>
      <c r="AH25" s="1835"/>
      <c r="AI25" s="1835"/>
      <c r="AJ25" s="1835"/>
      <c r="AK25" s="1835"/>
      <c r="AL25" s="1835"/>
      <c r="AM25" s="1835"/>
      <c r="AN25" s="1835"/>
      <c r="AO25" s="1836"/>
      <c r="AP25" s="1265"/>
      <c r="AQ25" s="1240"/>
      <c r="AR25" s="1883" t="s">
        <v>1492</v>
      </c>
      <c r="AS25" s="1883"/>
      <c r="AT25" s="1883"/>
      <c r="AU25" s="1883"/>
      <c r="AV25" s="1883"/>
      <c r="AW25" s="1242"/>
      <c r="AX25" s="1254" t="s">
        <v>1630</v>
      </c>
      <c r="AY25" s="1883" t="s">
        <v>1493</v>
      </c>
      <c r="AZ25" s="1883"/>
      <c r="BA25" s="1883"/>
      <c r="BB25" s="1883"/>
      <c r="BC25" s="1255"/>
      <c r="BD25" s="1883" t="s">
        <v>1494</v>
      </c>
      <c r="BE25" s="1883"/>
      <c r="BF25" s="1883"/>
      <c r="BG25" s="1883"/>
      <c r="BH25" s="1883"/>
      <c r="BI25" s="1883"/>
      <c r="BJ25" s="1883"/>
      <c r="BK25" s="1883"/>
      <c r="BL25" s="1883"/>
      <c r="BM25" s="1883"/>
      <c r="BN25" s="1882" t="s">
        <v>1495</v>
      </c>
      <c r="BO25" s="1882"/>
      <c r="BP25" s="1882"/>
      <c r="BQ25" s="1882"/>
      <c r="BR25" s="1882"/>
      <c r="BS25" s="1882"/>
      <c r="BT25" s="1882"/>
      <c r="BU25" s="1882"/>
      <c r="BV25" s="1882"/>
      <c r="BW25" s="1883" t="s">
        <v>1496</v>
      </c>
      <c r="BX25" s="1883"/>
      <c r="BY25" s="1883"/>
      <c r="BZ25" s="1883"/>
      <c r="CA25" s="1883"/>
      <c r="CB25" s="1883"/>
      <c r="CC25" s="1883"/>
      <c r="CD25" s="1883"/>
      <c r="CE25" s="1884"/>
    </row>
    <row r="26" spans="1:83" ht="13.5" customHeight="1">
      <c r="A26" s="1234"/>
      <c r="B26" s="1234"/>
      <c r="C26" s="1234"/>
      <c r="D26" s="1234"/>
      <c r="E26" s="1234"/>
      <c r="F26" s="1234"/>
      <c r="G26" s="1234"/>
      <c r="H26" s="1234"/>
      <c r="I26" s="1234"/>
      <c r="J26" s="1234"/>
      <c r="K26" s="1234"/>
      <c r="L26" s="1234"/>
      <c r="M26" s="1234"/>
      <c r="N26" s="1234"/>
      <c r="O26" s="1234"/>
      <c r="P26" s="1234"/>
      <c r="Q26" s="1234"/>
      <c r="R26" s="1234"/>
      <c r="S26" s="1234"/>
      <c r="T26" s="1234"/>
      <c r="U26" s="1234"/>
      <c r="V26" s="1234"/>
      <c r="W26" s="1234"/>
      <c r="X26" s="1234"/>
      <c r="Y26" s="1234"/>
      <c r="Z26" s="1234"/>
      <c r="AA26" s="1234"/>
      <c r="AB26" s="1234"/>
      <c r="AC26" s="1234"/>
      <c r="AD26" s="1234"/>
      <c r="AE26" s="1234"/>
      <c r="AF26" s="1234"/>
      <c r="AG26" s="1234"/>
      <c r="AH26" s="1234"/>
      <c r="AI26" s="1234"/>
      <c r="AJ26" s="1234"/>
      <c r="AK26" s="1234"/>
      <c r="AL26" s="1234"/>
      <c r="AM26" s="1234"/>
      <c r="AN26" s="1234"/>
      <c r="AO26" s="1234"/>
      <c r="AP26" s="1235"/>
      <c r="AQ26" s="1245"/>
      <c r="AR26" s="1892"/>
      <c r="AS26" s="1892"/>
      <c r="AT26" s="1892"/>
      <c r="AU26" s="1892"/>
      <c r="AV26" s="1892"/>
      <c r="AW26" s="1246"/>
      <c r="AX26" s="1256"/>
      <c r="AY26" s="1892"/>
      <c r="AZ26" s="1892"/>
      <c r="BA26" s="1892"/>
      <c r="BB26" s="1892"/>
      <c r="BC26" s="1268"/>
      <c r="BD26" s="1885"/>
      <c r="BE26" s="1885"/>
      <c r="BF26" s="1885"/>
      <c r="BG26" s="1885"/>
      <c r="BH26" s="1885"/>
      <c r="BI26" s="1885"/>
      <c r="BJ26" s="1885"/>
      <c r="BK26" s="1885"/>
      <c r="BL26" s="1885"/>
      <c r="BM26" s="1885"/>
      <c r="BN26" s="1882"/>
      <c r="BO26" s="1882"/>
      <c r="BP26" s="1882"/>
      <c r="BQ26" s="1882"/>
      <c r="BR26" s="1882"/>
      <c r="BS26" s="1882"/>
      <c r="BT26" s="1882"/>
      <c r="BU26" s="1882"/>
      <c r="BV26" s="1882"/>
      <c r="BW26" s="1885"/>
      <c r="BX26" s="1885"/>
      <c r="BY26" s="1885"/>
      <c r="BZ26" s="1885"/>
      <c r="CA26" s="1885"/>
      <c r="CB26" s="1885"/>
      <c r="CC26" s="1885"/>
      <c r="CD26" s="1885"/>
      <c r="CE26" s="1886"/>
    </row>
    <row r="27" spans="1:83" ht="13.5" customHeight="1">
      <c r="A27" s="1240"/>
      <c r="B27" s="1851" t="s">
        <v>1497</v>
      </c>
      <c r="C27" s="1851"/>
      <c r="D27" s="1851"/>
      <c r="E27" s="1851"/>
      <c r="F27" s="1851"/>
      <c r="G27" s="1242"/>
      <c r="H27" s="1253" t="s">
        <v>1630</v>
      </c>
      <c r="I27" s="1809" t="s">
        <v>1498</v>
      </c>
      <c r="J27" s="1809"/>
      <c r="K27" s="1809"/>
      <c r="L27" s="1809"/>
      <c r="M27" s="1255"/>
      <c r="N27" s="1860" t="s">
        <v>1499</v>
      </c>
      <c r="O27" s="1861"/>
      <c r="P27" s="1861"/>
      <c r="Q27" s="1861"/>
      <c r="R27" s="1861"/>
      <c r="S27" s="1861"/>
      <c r="T27" s="1861"/>
      <c r="U27" s="1861"/>
      <c r="V27" s="1861"/>
      <c r="W27" s="1861"/>
      <c r="X27" s="1861"/>
      <c r="Y27" s="1861"/>
      <c r="Z27" s="1861"/>
      <c r="AA27" s="1861"/>
      <c r="AB27" s="1862"/>
      <c r="AC27" s="1860" t="s">
        <v>1500</v>
      </c>
      <c r="AD27" s="1861"/>
      <c r="AE27" s="1861"/>
      <c r="AF27" s="1861"/>
      <c r="AG27" s="1861"/>
      <c r="AH27" s="1861"/>
      <c r="AI27" s="1861"/>
      <c r="AJ27" s="1861"/>
      <c r="AK27" s="1861"/>
      <c r="AL27" s="1861"/>
      <c r="AM27" s="1861"/>
      <c r="AN27" s="1861"/>
      <c r="AO27" s="1862"/>
      <c r="AP27" s="1256"/>
      <c r="AQ27" s="1245"/>
      <c r="AR27" s="1892"/>
      <c r="AS27" s="1892"/>
      <c r="AT27" s="1892"/>
      <c r="AU27" s="1892"/>
      <c r="AV27" s="1892"/>
      <c r="AW27" s="1246"/>
      <c r="AX27" s="1235"/>
      <c r="AY27" s="1892"/>
      <c r="AZ27" s="1892"/>
      <c r="BA27" s="1892"/>
      <c r="BB27" s="1892"/>
      <c r="BC27" s="1246"/>
      <c r="BD27" s="1887" t="s">
        <v>1501</v>
      </c>
      <c r="BE27" s="1887"/>
      <c r="BF27" s="1887"/>
      <c r="BG27" s="1887"/>
      <c r="BH27" s="1887"/>
      <c r="BI27" s="1887"/>
      <c r="BJ27" s="1887"/>
      <c r="BK27" s="1887"/>
      <c r="BL27" s="1887"/>
      <c r="BM27" s="1887"/>
      <c r="BN27" s="1889" t="s">
        <v>1501</v>
      </c>
      <c r="BO27" s="1889"/>
      <c r="BP27" s="1889"/>
      <c r="BQ27" s="1889"/>
      <c r="BR27" s="1889"/>
      <c r="BS27" s="1889"/>
      <c r="BT27" s="1889"/>
      <c r="BU27" s="1889"/>
      <c r="BV27" s="1889"/>
      <c r="BW27" s="1887" t="s">
        <v>1501</v>
      </c>
      <c r="BX27" s="1887"/>
      <c r="BY27" s="1887"/>
      <c r="BZ27" s="1887"/>
      <c r="CA27" s="1887"/>
      <c r="CB27" s="1887"/>
      <c r="CC27" s="1887"/>
      <c r="CD27" s="1887"/>
      <c r="CE27" s="1890"/>
    </row>
    <row r="28" spans="1:83" ht="13.5" customHeight="1">
      <c r="A28" s="1245"/>
      <c r="B28" s="1852"/>
      <c r="C28" s="1852"/>
      <c r="D28" s="1852"/>
      <c r="E28" s="1852"/>
      <c r="F28" s="1852"/>
      <c r="G28" s="1246"/>
      <c r="H28" s="1257"/>
      <c r="I28" s="1811"/>
      <c r="J28" s="1811"/>
      <c r="K28" s="1811"/>
      <c r="L28" s="1811"/>
      <c r="M28" s="1258"/>
      <c r="N28" s="1863"/>
      <c r="O28" s="1864"/>
      <c r="P28" s="1864"/>
      <c r="Q28" s="1864"/>
      <c r="R28" s="1864"/>
      <c r="S28" s="1864"/>
      <c r="T28" s="1864"/>
      <c r="U28" s="1864"/>
      <c r="V28" s="1864"/>
      <c r="W28" s="1864"/>
      <c r="X28" s="1864"/>
      <c r="Y28" s="1864"/>
      <c r="Z28" s="1864"/>
      <c r="AA28" s="1864"/>
      <c r="AB28" s="1865"/>
      <c r="AC28" s="1863"/>
      <c r="AD28" s="1864"/>
      <c r="AE28" s="1864"/>
      <c r="AF28" s="1864"/>
      <c r="AG28" s="1864"/>
      <c r="AH28" s="1864"/>
      <c r="AI28" s="1864"/>
      <c r="AJ28" s="1864"/>
      <c r="AK28" s="1864"/>
      <c r="AL28" s="1864"/>
      <c r="AM28" s="1864"/>
      <c r="AN28" s="1864"/>
      <c r="AO28" s="1865"/>
      <c r="AP28" s="1256"/>
      <c r="AQ28" s="1245"/>
      <c r="AR28" s="1892"/>
      <c r="AS28" s="1892"/>
      <c r="AT28" s="1892"/>
      <c r="AU28" s="1892"/>
      <c r="AV28" s="1892"/>
      <c r="AW28" s="1246"/>
      <c r="AX28" s="1235"/>
      <c r="AY28" s="1892"/>
      <c r="AZ28" s="1892"/>
      <c r="BA28" s="1892"/>
      <c r="BB28" s="1892"/>
      <c r="BC28" s="1246"/>
      <c r="BD28" s="1888"/>
      <c r="BE28" s="1888"/>
      <c r="BF28" s="1888"/>
      <c r="BG28" s="1888"/>
      <c r="BH28" s="1888"/>
      <c r="BI28" s="1888"/>
      <c r="BJ28" s="1888"/>
      <c r="BK28" s="1888"/>
      <c r="BL28" s="1888"/>
      <c r="BM28" s="1888"/>
      <c r="BN28" s="1889"/>
      <c r="BO28" s="1889"/>
      <c r="BP28" s="1889"/>
      <c r="BQ28" s="1889"/>
      <c r="BR28" s="1889"/>
      <c r="BS28" s="1889"/>
      <c r="BT28" s="1889"/>
      <c r="BU28" s="1889"/>
      <c r="BV28" s="1889"/>
      <c r="BW28" s="1888"/>
      <c r="BX28" s="1888"/>
      <c r="BY28" s="1888"/>
      <c r="BZ28" s="1888"/>
      <c r="CA28" s="1888"/>
      <c r="CB28" s="1888"/>
      <c r="CC28" s="1888"/>
      <c r="CD28" s="1888"/>
      <c r="CE28" s="1891"/>
    </row>
    <row r="29" spans="1:83" ht="13.5" customHeight="1">
      <c r="A29" s="1245"/>
      <c r="B29" s="1852"/>
      <c r="C29" s="1852"/>
      <c r="D29" s="1852"/>
      <c r="E29" s="1852"/>
      <c r="F29" s="1852"/>
      <c r="G29" s="1246"/>
      <c r="H29" s="1240"/>
      <c r="I29" s="1809" t="s">
        <v>1502</v>
      </c>
      <c r="J29" s="1809"/>
      <c r="K29" s="1809"/>
      <c r="L29" s="1809"/>
      <c r="M29" s="1242"/>
      <c r="N29" s="1812"/>
      <c r="O29" s="1813"/>
      <c r="P29" s="1813"/>
      <c r="Q29" s="1813"/>
      <c r="R29" s="1813"/>
      <c r="S29" s="1813"/>
      <c r="T29" s="1813"/>
      <c r="U29" s="1813"/>
      <c r="V29" s="1813"/>
      <c r="W29" s="1813"/>
      <c r="X29" s="1813"/>
      <c r="Y29" s="1813"/>
      <c r="Z29" s="1813"/>
      <c r="AA29" s="1813"/>
      <c r="AB29" s="1814"/>
      <c r="AC29" s="1812"/>
      <c r="AD29" s="1813"/>
      <c r="AE29" s="1813"/>
      <c r="AF29" s="1813"/>
      <c r="AG29" s="1813"/>
      <c r="AH29" s="1813"/>
      <c r="AI29" s="1813"/>
      <c r="AJ29" s="1813"/>
      <c r="AK29" s="1813"/>
      <c r="AL29" s="1813"/>
      <c r="AM29" s="1813"/>
      <c r="AN29" s="1813"/>
      <c r="AO29" s="1814"/>
      <c r="AP29" s="1247"/>
      <c r="AQ29" s="1245"/>
      <c r="AR29" s="1892"/>
      <c r="AS29" s="1892"/>
      <c r="AT29" s="1892"/>
      <c r="AU29" s="1892"/>
      <c r="AV29" s="1892"/>
      <c r="AW29" s="1246"/>
      <c r="AX29" s="1893" t="s">
        <v>1503</v>
      </c>
      <c r="AY29" s="1894"/>
      <c r="AZ29" s="1894"/>
      <c r="BA29" s="1894"/>
      <c r="BB29" s="1894"/>
      <c r="BC29" s="1895"/>
      <c r="BD29" s="1860" t="s">
        <v>1504</v>
      </c>
      <c r="BE29" s="1861"/>
      <c r="BF29" s="1861"/>
      <c r="BG29" s="1861"/>
      <c r="BH29" s="1861"/>
      <c r="BI29" s="1861"/>
      <c r="BJ29" s="1861"/>
      <c r="BK29" s="1860" t="s">
        <v>1494</v>
      </c>
      <c r="BL29" s="1861"/>
      <c r="BM29" s="1861"/>
      <c r="BN29" s="1861"/>
      <c r="BO29" s="1861"/>
      <c r="BP29" s="1861"/>
      <c r="BQ29" s="1861"/>
      <c r="BR29" s="1862"/>
      <c r="BS29" s="1860" t="s">
        <v>1495</v>
      </c>
      <c r="BT29" s="1861"/>
      <c r="BU29" s="1861"/>
      <c r="BV29" s="1861"/>
      <c r="BW29" s="1861"/>
      <c r="BX29" s="1861"/>
      <c r="BY29" s="1862"/>
      <c r="BZ29" s="1860" t="s">
        <v>1496</v>
      </c>
      <c r="CA29" s="1861"/>
      <c r="CB29" s="1861"/>
      <c r="CC29" s="1861"/>
      <c r="CD29" s="1861"/>
      <c r="CE29" s="1862"/>
    </row>
    <row r="30" spans="1:83" ht="13.5" customHeight="1">
      <c r="A30" s="1245"/>
      <c r="B30" s="1852"/>
      <c r="C30" s="1852"/>
      <c r="D30" s="1852"/>
      <c r="E30" s="1852"/>
      <c r="F30" s="1852"/>
      <c r="G30" s="1246"/>
      <c r="H30" s="1248"/>
      <c r="I30" s="1811"/>
      <c r="J30" s="1811"/>
      <c r="K30" s="1811"/>
      <c r="L30" s="1811"/>
      <c r="M30" s="1250"/>
      <c r="N30" s="1818"/>
      <c r="O30" s="1819"/>
      <c r="P30" s="1819"/>
      <c r="Q30" s="1819"/>
      <c r="R30" s="1819"/>
      <c r="S30" s="1819"/>
      <c r="T30" s="1819"/>
      <c r="U30" s="1819"/>
      <c r="V30" s="1819"/>
      <c r="W30" s="1819"/>
      <c r="X30" s="1819"/>
      <c r="Y30" s="1819"/>
      <c r="Z30" s="1819"/>
      <c r="AA30" s="1819"/>
      <c r="AB30" s="1820"/>
      <c r="AC30" s="1818"/>
      <c r="AD30" s="1819"/>
      <c r="AE30" s="1819"/>
      <c r="AF30" s="1819"/>
      <c r="AG30" s="1819"/>
      <c r="AH30" s="1819"/>
      <c r="AI30" s="1819"/>
      <c r="AJ30" s="1819"/>
      <c r="AK30" s="1819"/>
      <c r="AL30" s="1819"/>
      <c r="AM30" s="1819"/>
      <c r="AN30" s="1819"/>
      <c r="AO30" s="1820"/>
      <c r="AP30" s="1247"/>
      <c r="AQ30" s="1245"/>
      <c r="AR30" s="1892"/>
      <c r="AS30" s="1892"/>
      <c r="AT30" s="1892"/>
      <c r="AU30" s="1892"/>
      <c r="AV30" s="1892"/>
      <c r="AW30" s="1246"/>
      <c r="AX30" s="1896"/>
      <c r="AY30" s="1897"/>
      <c r="AZ30" s="1897"/>
      <c r="BA30" s="1897"/>
      <c r="BB30" s="1897"/>
      <c r="BC30" s="1898"/>
      <c r="BD30" s="1863"/>
      <c r="BE30" s="1864"/>
      <c r="BF30" s="1864"/>
      <c r="BG30" s="1864"/>
      <c r="BH30" s="1864"/>
      <c r="BI30" s="1864"/>
      <c r="BJ30" s="1864"/>
      <c r="BK30" s="1863"/>
      <c r="BL30" s="1864"/>
      <c r="BM30" s="1864"/>
      <c r="BN30" s="1864"/>
      <c r="BO30" s="1864"/>
      <c r="BP30" s="1864"/>
      <c r="BQ30" s="1864"/>
      <c r="BR30" s="1865"/>
      <c r="BS30" s="1863"/>
      <c r="BT30" s="1864"/>
      <c r="BU30" s="1864"/>
      <c r="BV30" s="1864"/>
      <c r="BW30" s="1864"/>
      <c r="BX30" s="1864"/>
      <c r="BY30" s="1865"/>
      <c r="BZ30" s="1863"/>
      <c r="CA30" s="1864"/>
      <c r="CB30" s="1864"/>
      <c r="CC30" s="1864"/>
      <c r="CD30" s="1864"/>
      <c r="CE30" s="1865"/>
    </row>
    <row r="31" spans="1:83" ht="13.5" customHeight="1">
      <c r="A31" s="1245"/>
      <c r="B31" s="1852"/>
      <c r="C31" s="1852"/>
      <c r="D31" s="1852"/>
      <c r="E31" s="1852"/>
      <c r="F31" s="1852"/>
      <c r="G31" s="1246"/>
      <c r="H31" s="1245"/>
      <c r="I31" s="1809" t="s">
        <v>1505</v>
      </c>
      <c r="J31" s="1809"/>
      <c r="K31" s="1809"/>
      <c r="L31" s="1809"/>
      <c r="M31" s="1246"/>
      <c r="N31" s="1812"/>
      <c r="O31" s="1813"/>
      <c r="P31" s="1813"/>
      <c r="Q31" s="1813"/>
      <c r="R31" s="1813"/>
      <c r="S31" s="1813"/>
      <c r="T31" s="1813"/>
      <c r="U31" s="1813"/>
      <c r="V31" s="1813"/>
      <c r="W31" s="1813"/>
      <c r="X31" s="1813"/>
      <c r="Y31" s="1813"/>
      <c r="Z31" s="1813"/>
      <c r="AA31" s="1813"/>
      <c r="AB31" s="1814"/>
      <c r="AC31" s="1812"/>
      <c r="AD31" s="1813"/>
      <c r="AE31" s="1813"/>
      <c r="AF31" s="1813"/>
      <c r="AG31" s="1813"/>
      <c r="AH31" s="1813"/>
      <c r="AI31" s="1813"/>
      <c r="AJ31" s="1813"/>
      <c r="AK31" s="1813"/>
      <c r="AL31" s="1813"/>
      <c r="AM31" s="1813"/>
      <c r="AN31" s="1813"/>
      <c r="AO31" s="1814"/>
      <c r="AP31" s="1247"/>
      <c r="AQ31" s="1245"/>
      <c r="AR31" s="1892"/>
      <c r="AS31" s="1892"/>
      <c r="AT31" s="1892"/>
      <c r="AU31" s="1892"/>
      <c r="AV31" s="1892"/>
      <c r="AW31" s="1246"/>
      <c r="AX31" s="1896"/>
      <c r="AY31" s="1897"/>
      <c r="AZ31" s="1897"/>
      <c r="BA31" s="1897"/>
      <c r="BB31" s="1897"/>
      <c r="BC31" s="1898"/>
      <c r="BD31" s="1860"/>
      <c r="BE31" s="1861"/>
      <c r="BF31" s="1861"/>
      <c r="BG31" s="1861"/>
      <c r="BH31" s="1861"/>
      <c r="BI31" s="1861"/>
      <c r="BJ31" s="1861"/>
      <c r="BK31" s="1860"/>
      <c r="BL31" s="1861"/>
      <c r="BM31" s="1861"/>
      <c r="BN31" s="1861"/>
      <c r="BO31" s="1861"/>
      <c r="BP31" s="1861"/>
      <c r="BQ31" s="1861"/>
      <c r="BR31" s="1862"/>
      <c r="BS31" s="1860"/>
      <c r="BT31" s="1861"/>
      <c r="BU31" s="1861"/>
      <c r="BV31" s="1861"/>
      <c r="BW31" s="1861"/>
      <c r="BX31" s="1861"/>
      <c r="BY31" s="1862"/>
      <c r="BZ31" s="1860"/>
      <c r="CA31" s="1861"/>
      <c r="CB31" s="1861"/>
      <c r="CC31" s="1861"/>
      <c r="CD31" s="1861"/>
      <c r="CE31" s="1862"/>
    </row>
    <row r="32" spans="1:83" ht="13.5" customHeight="1">
      <c r="A32" s="1248"/>
      <c r="B32" s="1853"/>
      <c r="C32" s="1853"/>
      <c r="D32" s="1853"/>
      <c r="E32" s="1853"/>
      <c r="F32" s="1853"/>
      <c r="G32" s="1250"/>
      <c r="H32" s="1248"/>
      <c r="I32" s="1811"/>
      <c r="J32" s="1811"/>
      <c r="K32" s="1811"/>
      <c r="L32" s="1811"/>
      <c r="M32" s="1250"/>
      <c r="N32" s="1818"/>
      <c r="O32" s="1819"/>
      <c r="P32" s="1819"/>
      <c r="Q32" s="1819"/>
      <c r="R32" s="1819"/>
      <c r="S32" s="1819"/>
      <c r="T32" s="1819"/>
      <c r="U32" s="1819"/>
      <c r="V32" s="1819"/>
      <c r="W32" s="1819"/>
      <c r="X32" s="1819"/>
      <c r="Y32" s="1819"/>
      <c r="Z32" s="1819"/>
      <c r="AA32" s="1819"/>
      <c r="AB32" s="1820"/>
      <c r="AC32" s="1818"/>
      <c r="AD32" s="1819"/>
      <c r="AE32" s="1819"/>
      <c r="AF32" s="1819"/>
      <c r="AG32" s="1819"/>
      <c r="AH32" s="1819"/>
      <c r="AI32" s="1819"/>
      <c r="AJ32" s="1819"/>
      <c r="AK32" s="1819"/>
      <c r="AL32" s="1819"/>
      <c r="AM32" s="1819"/>
      <c r="AN32" s="1819"/>
      <c r="AO32" s="1820"/>
      <c r="AP32" s="1247"/>
      <c r="AQ32" s="1248"/>
      <c r="AR32" s="1885"/>
      <c r="AS32" s="1885"/>
      <c r="AT32" s="1885"/>
      <c r="AU32" s="1885"/>
      <c r="AV32" s="1885"/>
      <c r="AW32" s="1250"/>
      <c r="AX32" s="1899"/>
      <c r="AY32" s="1900"/>
      <c r="AZ32" s="1900"/>
      <c r="BA32" s="1900"/>
      <c r="BB32" s="1900"/>
      <c r="BC32" s="1901"/>
      <c r="BD32" s="1863"/>
      <c r="BE32" s="1864"/>
      <c r="BF32" s="1864"/>
      <c r="BG32" s="1864"/>
      <c r="BH32" s="1864"/>
      <c r="BI32" s="1864"/>
      <c r="BJ32" s="1864"/>
      <c r="BK32" s="1863"/>
      <c r="BL32" s="1864"/>
      <c r="BM32" s="1864"/>
      <c r="BN32" s="1864"/>
      <c r="BO32" s="1864"/>
      <c r="BP32" s="1864"/>
      <c r="BQ32" s="1864"/>
      <c r="BR32" s="1865"/>
      <c r="BS32" s="1863"/>
      <c r="BT32" s="1864"/>
      <c r="BU32" s="1864"/>
      <c r="BV32" s="1864"/>
      <c r="BW32" s="1864"/>
      <c r="BX32" s="1864"/>
      <c r="BY32" s="1865"/>
      <c r="BZ32" s="1863"/>
      <c r="CA32" s="1864"/>
      <c r="CB32" s="1864"/>
      <c r="CC32" s="1864"/>
      <c r="CD32" s="1864"/>
      <c r="CE32" s="1865"/>
    </row>
    <row r="33" spans="1:83" ht="13.5" customHeight="1">
      <c r="A33" s="1234"/>
      <c r="B33" s="1234"/>
      <c r="C33" s="1234"/>
      <c r="D33" s="1234"/>
      <c r="E33" s="1234"/>
      <c r="F33" s="1234"/>
      <c r="G33" s="1234"/>
      <c r="H33" s="1234"/>
      <c r="I33" s="1234"/>
      <c r="J33" s="1234"/>
      <c r="K33" s="1234"/>
      <c r="L33" s="1234"/>
      <c r="M33" s="1234"/>
      <c r="N33" s="1234"/>
      <c r="O33" s="1234"/>
      <c r="P33" s="1234"/>
      <c r="Q33" s="1234"/>
      <c r="R33" s="1234"/>
      <c r="S33" s="1234"/>
      <c r="T33" s="1234"/>
      <c r="U33" s="1234"/>
      <c r="V33" s="1234"/>
      <c r="W33" s="1234"/>
      <c r="X33" s="1234"/>
      <c r="Y33" s="1234"/>
      <c r="Z33" s="1234"/>
      <c r="AA33" s="1234"/>
      <c r="AB33" s="1234"/>
      <c r="AC33" s="1234"/>
      <c r="AD33" s="1234"/>
      <c r="AE33" s="1234"/>
      <c r="AF33" s="1234"/>
      <c r="AG33" s="1234"/>
      <c r="AH33" s="1234"/>
      <c r="AI33" s="1234"/>
      <c r="AJ33" s="1234"/>
      <c r="AK33" s="1234"/>
      <c r="AL33" s="1234"/>
      <c r="AM33" s="1234"/>
      <c r="AN33" s="1234"/>
      <c r="AO33" s="1234"/>
      <c r="AP33" s="1235"/>
      <c r="AQ33" s="1235"/>
      <c r="AR33" s="1235"/>
      <c r="AS33" s="1235"/>
      <c r="AT33" s="1235"/>
      <c r="AU33" s="1235"/>
      <c r="AV33" s="1235"/>
      <c r="AW33" s="1235"/>
      <c r="AX33" s="1235"/>
      <c r="AY33" s="1235"/>
      <c r="AZ33" s="1235"/>
      <c r="BA33" s="1235"/>
      <c r="BB33" s="1235"/>
      <c r="BC33" s="1235"/>
      <c r="BD33" s="1235"/>
      <c r="BE33" s="1235"/>
      <c r="BF33" s="1235"/>
      <c r="BG33" s="1235"/>
      <c r="BH33" s="1235"/>
      <c r="BI33" s="1235"/>
      <c r="BJ33" s="1235"/>
      <c r="BK33" s="1235"/>
      <c r="BL33" s="1235"/>
      <c r="BM33" s="1235"/>
      <c r="BN33" s="1235"/>
      <c r="BO33" s="1235"/>
      <c r="BP33" s="1235"/>
      <c r="BQ33" s="1235"/>
      <c r="BR33" s="1235"/>
      <c r="BS33" s="1235"/>
      <c r="BT33" s="1235"/>
      <c r="BU33" s="1235"/>
      <c r="BV33" s="1235"/>
      <c r="BW33" s="1235"/>
      <c r="BX33" s="1235"/>
      <c r="BY33" s="1235"/>
      <c r="BZ33" s="1235"/>
      <c r="CA33" s="1235"/>
      <c r="CB33" s="1235"/>
      <c r="CC33" s="1235"/>
      <c r="CD33" s="1235"/>
      <c r="CE33" s="1235"/>
    </row>
    <row r="34" spans="1:83" ht="13.5" customHeight="1">
      <c r="A34" s="1240"/>
      <c r="B34" s="1883" t="s">
        <v>1492</v>
      </c>
      <c r="C34" s="1883"/>
      <c r="D34" s="1883"/>
      <c r="E34" s="1883"/>
      <c r="F34" s="1883"/>
      <c r="G34" s="1242"/>
      <c r="H34" s="1254" t="s">
        <v>1631</v>
      </c>
      <c r="I34" s="1883" t="s">
        <v>1493</v>
      </c>
      <c r="J34" s="1883"/>
      <c r="K34" s="1883"/>
      <c r="L34" s="1883"/>
      <c r="M34" s="1255"/>
      <c r="N34" s="1883" t="s">
        <v>1494</v>
      </c>
      <c r="O34" s="1883"/>
      <c r="P34" s="1883"/>
      <c r="Q34" s="1883"/>
      <c r="R34" s="1883"/>
      <c r="S34" s="1883"/>
      <c r="T34" s="1883"/>
      <c r="U34" s="1883"/>
      <c r="V34" s="1883"/>
      <c r="W34" s="1883"/>
      <c r="X34" s="1882" t="s">
        <v>1495</v>
      </c>
      <c r="Y34" s="1882"/>
      <c r="Z34" s="1882"/>
      <c r="AA34" s="1882"/>
      <c r="AB34" s="1882"/>
      <c r="AC34" s="1882"/>
      <c r="AD34" s="1882"/>
      <c r="AE34" s="1882"/>
      <c r="AF34" s="1882"/>
      <c r="AG34" s="1883" t="s">
        <v>1496</v>
      </c>
      <c r="AH34" s="1883"/>
      <c r="AI34" s="1883"/>
      <c r="AJ34" s="1883"/>
      <c r="AK34" s="1883"/>
      <c r="AL34" s="1883"/>
      <c r="AM34" s="1883"/>
      <c r="AN34" s="1883"/>
      <c r="AO34" s="1884"/>
      <c r="AP34" s="1235"/>
      <c r="AQ34" s="1906" t="s">
        <v>1506</v>
      </c>
      <c r="AR34" s="1907"/>
      <c r="AS34" s="1907"/>
      <c r="AT34" s="1907"/>
      <c r="AU34" s="1907"/>
      <c r="AV34" s="1907"/>
      <c r="AW34" s="1907"/>
      <c r="AX34" s="1907"/>
      <c r="AY34" s="1908"/>
      <c r="AZ34" s="1860"/>
      <c r="BA34" s="1861"/>
      <c r="BB34" s="1861"/>
      <c r="BC34" s="1861"/>
      <c r="BD34" s="1861"/>
      <c r="BE34" s="1861"/>
      <c r="BF34" s="1861"/>
      <c r="BG34" s="1861"/>
      <c r="BH34" s="1861"/>
      <c r="BI34" s="1861"/>
      <c r="BJ34" s="1862"/>
      <c r="BK34" s="1234"/>
      <c r="BL34" s="1906" t="s">
        <v>1507</v>
      </c>
      <c r="BM34" s="1907"/>
      <c r="BN34" s="1907"/>
      <c r="BO34" s="1907"/>
      <c r="BP34" s="1907"/>
      <c r="BQ34" s="1907"/>
      <c r="BR34" s="1907"/>
      <c r="BS34" s="1907"/>
      <c r="BT34" s="1908"/>
      <c r="BU34" s="1860"/>
      <c r="BV34" s="1861"/>
      <c r="BW34" s="1861"/>
      <c r="BX34" s="1861"/>
      <c r="BY34" s="1861"/>
      <c r="BZ34" s="1861"/>
      <c r="CA34" s="1861"/>
      <c r="CB34" s="1861"/>
      <c r="CC34" s="1861"/>
      <c r="CD34" s="1861"/>
      <c r="CE34" s="1862"/>
    </row>
    <row r="35" spans="1:83" ht="13.5" customHeight="1">
      <c r="A35" s="1245"/>
      <c r="B35" s="1892"/>
      <c r="C35" s="1892"/>
      <c r="D35" s="1892"/>
      <c r="E35" s="1892"/>
      <c r="F35" s="1892"/>
      <c r="G35" s="1246"/>
      <c r="H35" s="1256"/>
      <c r="I35" s="1892"/>
      <c r="J35" s="1892"/>
      <c r="K35" s="1892"/>
      <c r="L35" s="1892"/>
      <c r="M35" s="1268"/>
      <c r="N35" s="1885"/>
      <c r="O35" s="1885"/>
      <c r="P35" s="1885"/>
      <c r="Q35" s="1885"/>
      <c r="R35" s="1885"/>
      <c r="S35" s="1885"/>
      <c r="T35" s="1885"/>
      <c r="U35" s="1885"/>
      <c r="V35" s="1885"/>
      <c r="W35" s="1885"/>
      <c r="X35" s="1882"/>
      <c r="Y35" s="1882"/>
      <c r="Z35" s="1882"/>
      <c r="AA35" s="1882"/>
      <c r="AB35" s="1882"/>
      <c r="AC35" s="1882"/>
      <c r="AD35" s="1882"/>
      <c r="AE35" s="1882"/>
      <c r="AF35" s="1882"/>
      <c r="AG35" s="1885"/>
      <c r="AH35" s="1885"/>
      <c r="AI35" s="1885"/>
      <c r="AJ35" s="1885"/>
      <c r="AK35" s="1885"/>
      <c r="AL35" s="1885"/>
      <c r="AM35" s="1885"/>
      <c r="AN35" s="1885"/>
      <c r="AO35" s="1886"/>
      <c r="AP35" s="1235"/>
      <c r="AQ35" s="1909"/>
      <c r="AR35" s="1910"/>
      <c r="AS35" s="1910"/>
      <c r="AT35" s="1910"/>
      <c r="AU35" s="1910"/>
      <c r="AV35" s="1910"/>
      <c r="AW35" s="1910"/>
      <c r="AX35" s="1910"/>
      <c r="AY35" s="1911"/>
      <c r="AZ35" s="1912"/>
      <c r="BA35" s="1913"/>
      <c r="BB35" s="1913"/>
      <c r="BC35" s="1913"/>
      <c r="BD35" s="1913"/>
      <c r="BE35" s="1913"/>
      <c r="BF35" s="1913"/>
      <c r="BG35" s="1913"/>
      <c r="BH35" s="1913"/>
      <c r="BI35" s="1913"/>
      <c r="BJ35" s="1914"/>
      <c r="BK35" s="1234"/>
      <c r="BL35" s="1909"/>
      <c r="BM35" s="1910"/>
      <c r="BN35" s="1910"/>
      <c r="BO35" s="1910"/>
      <c r="BP35" s="1910"/>
      <c r="BQ35" s="1910"/>
      <c r="BR35" s="1910"/>
      <c r="BS35" s="1910"/>
      <c r="BT35" s="1911"/>
      <c r="BU35" s="1912"/>
      <c r="BV35" s="1913"/>
      <c r="BW35" s="1913"/>
      <c r="BX35" s="1913"/>
      <c r="BY35" s="1913"/>
      <c r="BZ35" s="1913"/>
      <c r="CA35" s="1913"/>
      <c r="CB35" s="1913"/>
      <c r="CC35" s="1913"/>
      <c r="CD35" s="1913"/>
      <c r="CE35" s="1914"/>
    </row>
    <row r="36" spans="1:83" ht="13.5" customHeight="1">
      <c r="A36" s="1245"/>
      <c r="B36" s="1892"/>
      <c r="C36" s="1892"/>
      <c r="D36" s="1892"/>
      <c r="E36" s="1892"/>
      <c r="F36" s="1892"/>
      <c r="G36" s="1246"/>
      <c r="H36" s="1235"/>
      <c r="I36" s="1892"/>
      <c r="J36" s="1892"/>
      <c r="K36" s="1892"/>
      <c r="L36" s="1892"/>
      <c r="M36" s="1246"/>
      <c r="N36" s="1887" t="s">
        <v>1501</v>
      </c>
      <c r="O36" s="1887"/>
      <c r="P36" s="1887"/>
      <c r="Q36" s="1887"/>
      <c r="R36" s="1887"/>
      <c r="S36" s="1887"/>
      <c r="T36" s="1887"/>
      <c r="U36" s="1887"/>
      <c r="V36" s="1887"/>
      <c r="W36" s="1887"/>
      <c r="X36" s="1889" t="s">
        <v>1501</v>
      </c>
      <c r="Y36" s="1889"/>
      <c r="Z36" s="1889"/>
      <c r="AA36" s="1889"/>
      <c r="AB36" s="1889"/>
      <c r="AC36" s="1889"/>
      <c r="AD36" s="1889"/>
      <c r="AE36" s="1889"/>
      <c r="AF36" s="1889"/>
      <c r="AG36" s="1887" t="s">
        <v>1501</v>
      </c>
      <c r="AH36" s="1887"/>
      <c r="AI36" s="1887"/>
      <c r="AJ36" s="1887"/>
      <c r="AK36" s="1887"/>
      <c r="AL36" s="1887"/>
      <c r="AM36" s="1887"/>
      <c r="AN36" s="1887"/>
      <c r="AO36" s="1890"/>
      <c r="AP36" s="1235"/>
      <c r="AQ36" s="1245"/>
      <c r="AR36" s="1235"/>
      <c r="AS36" s="1876" t="s">
        <v>1508</v>
      </c>
      <c r="AT36" s="1877"/>
      <c r="AU36" s="1877"/>
      <c r="AV36" s="1877"/>
      <c r="AW36" s="1877"/>
      <c r="AX36" s="1877"/>
      <c r="AY36" s="1927"/>
      <c r="AZ36" s="1860"/>
      <c r="BA36" s="1861"/>
      <c r="BB36" s="1861"/>
      <c r="BC36" s="1861"/>
      <c r="BD36" s="1861"/>
      <c r="BE36" s="1861"/>
      <c r="BF36" s="1861"/>
      <c r="BG36" s="1861"/>
      <c r="BH36" s="1861"/>
      <c r="BI36" s="1861"/>
      <c r="BJ36" s="1862"/>
      <c r="BK36" s="1234"/>
      <c r="BL36" s="1906" t="s">
        <v>1509</v>
      </c>
      <c r="BM36" s="1907"/>
      <c r="BN36" s="1907"/>
      <c r="BO36" s="1907"/>
      <c r="BP36" s="1907"/>
      <c r="BQ36" s="1907"/>
      <c r="BR36" s="1907"/>
      <c r="BS36" s="1907"/>
      <c r="BT36" s="1908"/>
      <c r="BU36" s="1860"/>
      <c r="BV36" s="1861"/>
      <c r="BW36" s="1861"/>
      <c r="BX36" s="1861"/>
      <c r="BY36" s="1861"/>
      <c r="BZ36" s="1861"/>
      <c r="CA36" s="1861"/>
      <c r="CB36" s="1861"/>
      <c r="CC36" s="1861"/>
      <c r="CD36" s="1861"/>
      <c r="CE36" s="1862"/>
    </row>
    <row r="37" spans="1:83" ht="13.5" customHeight="1">
      <c r="A37" s="1245"/>
      <c r="B37" s="1892"/>
      <c r="C37" s="1892"/>
      <c r="D37" s="1892"/>
      <c r="E37" s="1892"/>
      <c r="F37" s="1892"/>
      <c r="G37" s="1246"/>
      <c r="H37" s="1235"/>
      <c r="I37" s="1892"/>
      <c r="J37" s="1892"/>
      <c r="K37" s="1892"/>
      <c r="L37" s="1892"/>
      <c r="M37" s="1246"/>
      <c r="N37" s="1888"/>
      <c r="O37" s="1888"/>
      <c r="P37" s="1888"/>
      <c r="Q37" s="1888"/>
      <c r="R37" s="1888"/>
      <c r="S37" s="1888"/>
      <c r="T37" s="1888"/>
      <c r="U37" s="1888"/>
      <c r="V37" s="1888"/>
      <c r="W37" s="1888"/>
      <c r="X37" s="1889"/>
      <c r="Y37" s="1889"/>
      <c r="Z37" s="1889"/>
      <c r="AA37" s="1889"/>
      <c r="AB37" s="1889"/>
      <c r="AC37" s="1889"/>
      <c r="AD37" s="1889"/>
      <c r="AE37" s="1889"/>
      <c r="AF37" s="1889"/>
      <c r="AG37" s="1888"/>
      <c r="AH37" s="1888"/>
      <c r="AI37" s="1888"/>
      <c r="AJ37" s="1888"/>
      <c r="AK37" s="1888"/>
      <c r="AL37" s="1888"/>
      <c r="AM37" s="1888"/>
      <c r="AN37" s="1888"/>
      <c r="AO37" s="1891"/>
      <c r="AP37" s="1235"/>
      <c r="AQ37" s="1245"/>
      <c r="AR37" s="1235"/>
      <c r="AS37" s="1878"/>
      <c r="AT37" s="1928"/>
      <c r="AU37" s="1928"/>
      <c r="AV37" s="1928"/>
      <c r="AW37" s="1928"/>
      <c r="AX37" s="1928"/>
      <c r="AY37" s="1929"/>
      <c r="AZ37" s="1912"/>
      <c r="BA37" s="1913"/>
      <c r="BB37" s="1913"/>
      <c r="BC37" s="1913"/>
      <c r="BD37" s="1913"/>
      <c r="BE37" s="1913"/>
      <c r="BF37" s="1913"/>
      <c r="BG37" s="1913"/>
      <c r="BH37" s="1913"/>
      <c r="BI37" s="1913"/>
      <c r="BJ37" s="1914"/>
      <c r="BK37" s="1234"/>
      <c r="BL37" s="1909"/>
      <c r="BM37" s="1910"/>
      <c r="BN37" s="1910"/>
      <c r="BO37" s="1910"/>
      <c r="BP37" s="1910"/>
      <c r="BQ37" s="1910"/>
      <c r="BR37" s="1910"/>
      <c r="BS37" s="1910"/>
      <c r="BT37" s="1911"/>
      <c r="BU37" s="1912"/>
      <c r="BV37" s="1913"/>
      <c r="BW37" s="1913"/>
      <c r="BX37" s="1913"/>
      <c r="BY37" s="1913"/>
      <c r="BZ37" s="1913"/>
      <c r="CA37" s="1913"/>
      <c r="CB37" s="1913"/>
      <c r="CC37" s="1913"/>
      <c r="CD37" s="1913"/>
      <c r="CE37" s="1914"/>
    </row>
    <row r="38" spans="1:83" ht="13.5" customHeight="1">
      <c r="A38" s="1245"/>
      <c r="B38" s="1892"/>
      <c r="C38" s="1892"/>
      <c r="D38" s="1892"/>
      <c r="E38" s="1892"/>
      <c r="F38" s="1892"/>
      <c r="G38" s="1246"/>
      <c r="H38" s="1893" t="s">
        <v>1503</v>
      </c>
      <c r="I38" s="1894"/>
      <c r="J38" s="1894"/>
      <c r="K38" s="1894"/>
      <c r="L38" s="1894"/>
      <c r="M38" s="1895"/>
      <c r="N38" s="1861" t="s">
        <v>1498</v>
      </c>
      <c r="O38" s="1861"/>
      <c r="P38" s="1861"/>
      <c r="Q38" s="1862"/>
      <c r="R38" s="1860" t="s">
        <v>1504</v>
      </c>
      <c r="S38" s="1861"/>
      <c r="T38" s="1861"/>
      <c r="U38" s="1861"/>
      <c r="V38" s="1861"/>
      <c r="W38" s="1861"/>
      <c r="X38" s="1862"/>
      <c r="Y38" s="1860" t="s">
        <v>1494</v>
      </c>
      <c r="Z38" s="1861"/>
      <c r="AA38" s="1861"/>
      <c r="AB38" s="1861"/>
      <c r="AC38" s="1861"/>
      <c r="AD38" s="1861"/>
      <c r="AE38" s="1860" t="s">
        <v>1495</v>
      </c>
      <c r="AF38" s="1861"/>
      <c r="AG38" s="1861"/>
      <c r="AH38" s="1861"/>
      <c r="AI38" s="1861"/>
      <c r="AJ38" s="1862"/>
      <c r="AK38" s="1861" t="s">
        <v>1496</v>
      </c>
      <c r="AL38" s="1861"/>
      <c r="AM38" s="1861"/>
      <c r="AN38" s="1861"/>
      <c r="AO38" s="1862"/>
      <c r="AP38" s="1235"/>
      <c r="AQ38" s="1906" t="s">
        <v>1510</v>
      </c>
      <c r="AR38" s="1907"/>
      <c r="AS38" s="1907"/>
      <c r="AT38" s="1907"/>
      <c r="AU38" s="1907"/>
      <c r="AV38" s="1907"/>
      <c r="AW38" s="1907"/>
      <c r="AX38" s="1907"/>
      <c r="AY38" s="1908"/>
      <c r="AZ38" s="1915" t="s">
        <v>1511</v>
      </c>
      <c r="BA38" s="1916"/>
      <c r="BB38" s="1916"/>
      <c r="BC38" s="1916"/>
      <c r="BD38" s="1916"/>
      <c r="BE38" s="1916"/>
      <c r="BF38" s="1916"/>
      <c r="BG38" s="1916"/>
      <c r="BH38" s="1916"/>
      <c r="BI38" s="1916"/>
      <c r="BJ38" s="1917"/>
      <c r="BK38" s="1234"/>
      <c r="BL38" s="1906" t="s">
        <v>1512</v>
      </c>
      <c r="BM38" s="1907"/>
      <c r="BN38" s="1907"/>
      <c r="BO38" s="1907"/>
      <c r="BP38" s="1907"/>
      <c r="BQ38" s="1907"/>
      <c r="BR38" s="1907"/>
      <c r="BS38" s="1907"/>
      <c r="BT38" s="1908"/>
      <c r="BU38" s="1860"/>
      <c r="BV38" s="1861"/>
      <c r="BW38" s="1861"/>
      <c r="BX38" s="1861"/>
      <c r="BY38" s="1861"/>
      <c r="BZ38" s="1861"/>
      <c r="CA38" s="1861"/>
      <c r="CB38" s="1861"/>
      <c r="CC38" s="1861"/>
      <c r="CD38" s="1861"/>
      <c r="CE38" s="1862"/>
    </row>
    <row r="39" spans="1:83" ht="13.5" customHeight="1">
      <c r="A39" s="1245"/>
      <c r="B39" s="1892"/>
      <c r="C39" s="1892"/>
      <c r="D39" s="1892"/>
      <c r="E39" s="1892"/>
      <c r="F39" s="1892"/>
      <c r="G39" s="1246"/>
      <c r="H39" s="1896"/>
      <c r="I39" s="1897"/>
      <c r="J39" s="1897"/>
      <c r="K39" s="1897"/>
      <c r="L39" s="1897"/>
      <c r="M39" s="1898"/>
      <c r="N39" s="1864"/>
      <c r="O39" s="1864"/>
      <c r="P39" s="1864"/>
      <c r="Q39" s="1865"/>
      <c r="R39" s="1863"/>
      <c r="S39" s="1864"/>
      <c r="T39" s="1864"/>
      <c r="U39" s="1864"/>
      <c r="V39" s="1864"/>
      <c r="W39" s="1864"/>
      <c r="X39" s="1865"/>
      <c r="Y39" s="1863"/>
      <c r="Z39" s="1864"/>
      <c r="AA39" s="1864"/>
      <c r="AB39" s="1864"/>
      <c r="AC39" s="1864"/>
      <c r="AD39" s="1864"/>
      <c r="AE39" s="1863"/>
      <c r="AF39" s="1864"/>
      <c r="AG39" s="1864"/>
      <c r="AH39" s="1864"/>
      <c r="AI39" s="1864"/>
      <c r="AJ39" s="1865"/>
      <c r="AK39" s="1864"/>
      <c r="AL39" s="1864"/>
      <c r="AM39" s="1864"/>
      <c r="AN39" s="1864"/>
      <c r="AO39" s="1865"/>
      <c r="AP39" s="1235"/>
      <c r="AQ39" s="1909"/>
      <c r="AR39" s="1910"/>
      <c r="AS39" s="1910"/>
      <c r="AT39" s="1910"/>
      <c r="AU39" s="1910"/>
      <c r="AV39" s="1910"/>
      <c r="AW39" s="1910"/>
      <c r="AX39" s="1910"/>
      <c r="AY39" s="1911"/>
      <c r="AZ39" s="1918"/>
      <c r="BA39" s="1919"/>
      <c r="BB39" s="1919"/>
      <c r="BC39" s="1919"/>
      <c r="BD39" s="1919"/>
      <c r="BE39" s="1919"/>
      <c r="BF39" s="1919"/>
      <c r="BG39" s="1919"/>
      <c r="BH39" s="1919"/>
      <c r="BI39" s="1919"/>
      <c r="BJ39" s="1920"/>
      <c r="BK39" s="1234"/>
      <c r="BL39" s="1909"/>
      <c r="BM39" s="1910"/>
      <c r="BN39" s="1910"/>
      <c r="BO39" s="1910"/>
      <c r="BP39" s="1910"/>
      <c r="BQ39" s="1910"/>
      <c r="BR39" s="1910"/>
      <c r="BS39" s="1910"/>
      <c r="BT39" s="1911"/>
      <c r="BU39" s="1912"/>
      <c r="BV39" s="1913"/>
      <c r="BW39" s="1913"/>
      <c r="BX39" s="1913"/>
      <c r="BY39" s="1913"/>
      <c r="BZ39" s="1913"/>
      <c r="CA39" s="1913"/>
      <c r="CB39" s="1913"/>
      <c r="CC39" s="1913"/>
      <c r="CD39" s="1913"/>
      <c r="CE39" s="1914"/>
    </row>
    <row r="40" spans="1:83" ht="13.5" customHeight="1">
      <c r="A40" s="1245"/>
      <c r="B40" s="1892"/>
      <c r="C40" s="1892"/>
      <c r="D40" s="1892"/>
      <c r="E40" s="1892"/>
      <c r="F40" s="1892"/>
      <c r="G40" s="1246"/>
      <c r="H40" s="1896"/>
      <c r="I40" s="1897"/>
      <c r="J40" s="1897"/>
      <c r="K40" s="1897"/>
      <c r="L40" s="1897"/>
      <c r="M40" s="1898"/>
      <c r="N40" s="1902" t="s">
        <v>1502</v>
      </c>
      <c r="O40" s="1902"/>
      <c r="P40" s="1902"/>
      <c r="Q40" s="1903"/>
      <c r="R40" s="1860"/>
      <c r="S40" s="1861"/>
      <c r="T40" s="1861"/>
      <c r="U40" s="1861"/>
      <c r="V40" s="1861"/>
      <c r="W40" s="1861"/>
      <c r="X40" s="1862"/>
      <c r="Y40" s="1860"/>
      <c r="Z40" s="1861"/>
      <c r="AA40" s="1861"/>
      <c r="AB40" s="1861"/>
      <c r="AC40" s="1861"/>
      <c r="AD40" s="1861"/>
      <c r="AE40" s="1860"/>
      <c r="AF40" s="1861"/>
      <c r="AG40" s="1861"/>
      <c r="AH40" s="1861"/>
      <c r="AI40" s="1861"/>
      <c r="AJ40" s="1862"/>
      <c r="AK40" s="1861"/>
      <c r="AL40" s="1861"/>
      <c r="AM40" s="1861"/>
      <c r="AN40" s="1861"/>
      <c r="AO40" s="1862"/>
      <c r="AP40" s="1235"/>
      <c r="AQ40" s="1245"/>
      <c r="AR40" s="1235"/>
      <c r="AS40" s="1906" t="s">
        <v>1513</v>
      </c>
      <c r="AT40" s="1907"/>
      <c r="AU40" s="1907"/>
      <c r="AV40" s="1907"/>
      <c r="AW40" s="1907"/>
      <c r="AX40" s="1907"/>
      <c r="AY40" s="1908"/>
      <c r="AZ40" s="1860"/>
      <c r="BA40" s="1861"/>
      <c r="BB40" s="1861"/>
      <c r="BC40" s="1861"/>
      <c r="BD40" s="1861"/>
      <c r="BE40" s="1861"/>
      <c r="BF40" s="1861"/>
      <c r="BG40" s="1861"/>
      <c r="BH40" s="1861"/>
      <c r="BI40" s="1861"/>
      <c r="BJ40" s="1862"/>
      <c r="BK40" s="1234"/>
      <c r="BL40" s="1906" t="s">
        <v>366</v>
      </c>
      <c r="BM40" s="1907"/>
      <c r="BN40" s="1907"/>
      <c r="BO40" s="1907"/>
      <c r="BP40" s="1907"/>
      <c r="BQ40" s="1907"/>
      <c r="BR40" s="1907"/>
      <c r="BS40" s="1907"/>
      <c r="BT40" s="1908"/>
      <c r="BU40" s="1860"/>
      <c r="BV40" s="1861"/>
      <c r="BW40" s="1861"/>
      <c r="BX40" s="1861"/>
      <c r="BY40" s="1861"/>
      <c r="BZ40" s="1861"/>
      <c r="CA40" s="1861"/>
      <c r="CB40" s="1861"/>
      <c r="CC40" s="1861"/>
      <c r="CD40" s="1861"/>
      <c r="CE40" s="1862"/>
    </row>
    <row r="41" spans="1:83" ht="13.5" customHeight="1">
      <c r="A41" s="1245"/>
      <c r="B41" s="1892"/>
      <c r="C41" s="1892"/>
      <c r="D41" s="1892"/>
      <c r="E41" s="1892"/>
      <c r="F41" s="1892"/>
      <c r="G41" s="1246"/>
      <c r="H41" s="1896"/>
      <c r="I41" s="1897"/>
      <c r="J41" s="1897"/>
      <c r="K41" s="1897"/>
      <c r="L41" s="1897"/>
      <c r="M41" s="1898"/>
      <c r="N41" s="1904"/>
      <c r="O41" s="1904"/>
      <c r="P41" s="1904"/>
      <c r="Q41" s="1905"/>
      <c r="R41" s="1863"/>
      <c r="S41" s="1864"/>
      <c r="T41" s="1864"/>
      <c r="U41" s="1864"/>
      <c r="V41" s="1864"/>
      <c r="W41" s="1864"/>
      <c r="X41" s="1865"/>
      <c r="Y41" s="1863"/>
      <c r="Z41" s="1864"/>
      <c r="AA41" s="1864"/>
      <c r="AB41" s="1864"/>
      <c r="AC41" s="1864"/>
      <c r="AD41" s="1864"/>
      <c r="AE41" s="1863"/>
      <c r="AF41" s="1864"/>
      <c r="AG41" s="1864"/>
      <c r="AH41" s="1864"/>
      <c r="AI41" s="1864"/>
      <c r="AJ41" s="1865"/>
      <c r="AK41" s="1864"/>
      <c r="AL41" s="1864"/>
      <c r="AM41" s="1864"/>
      <c r="AN41" s="1864"/>
      <c r="AO41" s="1865"/>
      <c r="AP41" s="1235"/>
      <c r="AQ41" s="1248"/>
      <c r="AR41" s="1244"/>
      <c r="AS41" s="1930"/>
      <c r="AT41" s="1931"/>
      <c r="AU41" s="1931"/>
      <c r="AV41" s="1931"/>
      <c r="AW41" s="1931"/>
      <c r="AX41" s="1931"/>
      <c r="AY41" s="1932"/>
      <c r="AZ41" s="1863"/>
      <c r="BA41" s="1864"/>
      <c r="BB41" s="1864"/>
      <c r="BC41" s="1864"/>
      <c r="BD41" s="1864"/>
      <c r="BE41" s="1864"/>
      <c r="BF41" s="1864"/>
      <c r="BG41" s="1864"/>
      <c r="BH41" s="1864"/>
      <c r="BI41" s="1864"/>
      <c r="BJ41" s="1865"/>
      <c r="BK41" s="1234"/>
      <c r="BL41" s="1909"/>
      <c r="BM41" s="1910"/>
      <c r="BN41" s="1910"/>
      <c r="BO41" s="1910"/>
      <c r="BP41" s="1910"/>
      <c r="BQ41" s="1910"/>
      <c r="BR41" s="1910"/>
      <c r="BS41" s="1910"/>
      <c r="BT41" s="1911"/>
      <c r="BU41" s="1912"/>
      <c r="BV41" s="1913"/>
      <c r="BW41" s="1913"/>
      <c r="BX41" s="1913"/>
      <c r="BY41" s="1913"/>
      <c r="BZ41" s="1913"/>
      <c r="CA41" s="1913"/>
      <c r="CB41" s="1913"/>
      <c r="CC41" s="1913"/>
      <c r="CD41" s="1913"/>
      <c r="CE41" s="1914"/>
    </row>
    <row r="42" spans="1:83" ht="13.5" customHeight="1">
      <c r="A42" s="1245"/>
      <c r="B42" s="1892"/>
      <c r="C42" s="1892"/>
      <c r="D42" s="1892"/>
      <c r="E42" s="1892"/>
      <c r="F42" s="1892"/>
      <c r="G42" s="1246"/>
      <c r="H42" s="1896"/>
      <c r="I42" s="1897"/>
      <c r="J42" s="1897"/>
      <c r="K42" s="1897"/>
      <c r="L42" s="1897"/>
      <c r="M42" s="1898"/>
      <c r="N42" s="1902" t="s">
        <v>1505</v>
      </c>
      <c r="O42" s="1902"/>
      <c r="P42" s="1902"/>
      <c r="Q42" s="1903"/>
      <c r="R42" s="1860"/>
      <c r="S42" s="1861"/>
      <c r="T42" s="1861"/>
      <c r="U42" s="1861"/>
      <c r="V42" s="1861"/>
      <c r="W42" s="1861"/>
      <c r="X42" s="1862"/>
      <c r="Y42" s="1860"/>
      <c r="Z42" s="1861"/>
      <c r="AA42" s="1861"/>
      <c r="AB42" s="1861"/>
      <c r="AC42" s="1861"/>
      <c r="AD42" s="1861"/>
      <c r="AE42" s="1860"/>
      <c r="AF42" s="1861"/>
      <c r="AG42" s="1861"/>
      <c r="AH42" s="1861"/>
      <c r="AI42" s="1861"/>
      <c r="AJ42" s="1862"/>
      <c r="AK42" s="1861"/>
      <c r="AL42" s="1861"/>
      <c r="AM42" s="1861"/>
      <c r="AN42" s="1861"/>
      <c r="AO42" s="1862"/>
      <c r="AP42" s="1235"/>
      <c r="AQ42" s="1234"/>
      <c r="AR42" s="1234"/>
      <c r="AS42" s="1234"/>
      <c r="AT42" s="1234"/>
      <c r="AU42" s="1234"/>
      <c r="AV42" s="1234"/>
      <c r="AW42" s="1234"/>
      <c r="AX42" s="1234"/>
      <c r="AY42" s="1234"/>
      <c r="AZ42" s="1234"/>
      <c r="BA42" s="1234"/>
      <c r="BB42" s="1234"/>
      <c r="BC42" s="1234"/>
      <c r="BD42" s="1234"/>
      <c r="BE42" s="1234"/>
      <c r="BF42" s="1234"/>
      <c r="BG42" s="1234"/>
      <c r="BH42" s="1234"/>
      <c r="BI42" s="1234"/>
      <c r="BJ42" s="1234"/>
      <c r="BK42" s="1234"/>
      <c r="BL42" s="1245"/>
      <c r="BM42" s="1235"/>
      <c r="BN42" s="1906" t="s">
        <v>1513</v>
      </c>
      <c r="BO42" s="1907"/>
      <c r="BP42" s="1907"/>
      <c r="BQ42" s="1907"/>
      <c r="BR42" s="1907"/>
      <c r="BS42" s="1907"/>
      <c r="BT42" s="1908"/>
      <c r="BU42" s="1860"/>
      <c r="BV42" s="1861"/>
      <c r="BW42" s="1861"/>
      <c r="BX42" s="1861"/>
      <c r="BY42" s="1861"/>
      <c r="BZ42" s="1861"/>
      <c r="CA42" s="1861"/>
      <c r="CB42" s="1861"/>
      <c r="CC42" s="1861"/>
      <c r="CD42" s="1861"/>
      <c r="CE42" s="1862"/>
    </row>
    <row r="43" spans="1:83" ht="13.5" customHeight="1">
      <c r="A43" s="1248"/>
      <c r="B43" s="1885"/>
      <c r="C43" s="1885"/>
      <c r="D43" s="1885"/>
      <c r="E43" s="1885"/>
      <c r="F43" s="1885"/>
      <c r="G43" s="1250"/>
      <c r="H43" s="1899"/>
      <c r="I43" s="1900"/>
      <c r="J43" s="1900"/>
      <c r="K43" s="1900"/>
      <c r="L43" s="1900"/>
      <c r="M43" s="1901"/>
      <c r="N43" s="1904"/>
      <c r="O43" s="1904"/>
      <c r="P43" s="1904"/>
      <c r="Q43" s="1905"/>
      <c r="R43" s="1863"/>
      <c r="S43" s="1864"/>
      <c r="T43" s="1864"/>
      <c r="U43" s="1864"/>
      <c r="V43" s="1864"/>
      <c r="W43" s="1864"/>
      <c r="X43" s="1865"/>
      <c r="Y43" s="1863"/>
      <c r="Z43" s="1864"/>
      <c r="AA43" s="1864"/>
      <c r="AB43" s="1864"/>
      <c r="AC43" s="1864"/>
      <c r="AD43" s="1864"/>
      <c r="AE43" s="1863"/>
      <c r="AF43" s="1864"/>
      <c r="AG43" s="1864"/>
      <c r="AH43" s="1864"/>
      <c r="AI43" s="1864"/>
      <c r="AJ43" s="1865"/>
      <c r="AK43" s="1864"/>
      <c r="AL43" s="1864"/>
      <c r="AM43" s="1864"/>
      <c r="AN43" s="1864"/>
      <c r="AO43" s="1865"/>
      <c r="AP43" s="1235"/>
      <c r="AQ43" s="1234"/>
      <c r="AR43" s="1234"/>
      <c r="AS43" s="1234"/>
      <c r="AT43" s="1234"/>
      <c r="AU43" s="1234"/>
      <c r="AV43" s="1234"/>
      <c r="AW43" s="1234"/>
      <c r="AX43" s="1234"/>
      <c r="AY43" s="1234"/>
      <c r="AZ43" s="1234"/>
      <c r="BA43" s="1234"/>
      <c r="BB43" s="1234"/>
      <c r="BC43" s="1234"/>
      <c r="BD43" s="1234"/>
      <c r="BE43" s="1234"/>
      <c r="BF43" s="1234"/>
      <c r="BG43" s="1234"/>
      <c r="BH43" s="1234"/>
      <c r="BI43" s="1234"/>
      <c r="BJ43" s="1234"/>
      <c r="BK43" s="1234"/>
      <c r="BL43" s="1245"/>
      <c r="BM43" s="1235"/>
      <c r="BN43" s="1909"/>
      <c r="BO43" s="1910"/>
      <c r="BP43" s="1910"/>
      <c r="BQ43" s="1910"/>
      <c r="BR43" s="1910"/>
      <c r="BS43" s="1910"/>
      <c r="BT43" s="1911"/>
      <c r="BU43" s="1912"/>
      <c r="BV43" s="1913"/>
      <c r="BW43" s="1913"/>
      <c r="BX43" s="1913"/>
      <c r="BY43" s="1913"/>
      <c r="BZ43" s="1913"/>
      <c r="CA43" s="1913"/>
      <c r="CB43" s="1913"/>
      <c r="CC43" s="1913"/>
      <c r="CD43" s="1913"/>
      <c r="CE43" s="1914"/>
    </row>
    <row r="44" spans="1:83" ht="13.5" customHeight="1">
      <c r="A44" s="1234"/>
      <c r="B44" s="1234"/>
      <c r="C44" s="1234"/>
      <c r="D44" s="1234"/>
      <c r="E44" s="1234"/>
      <c r="F44" s="1234"/>
      <c r="G44" s="1234"/>
      <c r="H44" s="1234"/>
      <c r="I44" s="1234"/>
      <c r="J44" s="1234"/>
      <c r="K44" s="1234"/>
      <c r="L44" s="1234"/>
      <c r="M44" s="1234"/>
      <c r="N44" s="1234"/>
      <c r="O44" s="1234"/>
      <c r="P44" s="1234"/>
      <c r="Q44" s="1234"/>
      <c r="R44" s="1234"/>
      <c r="S44" s="1234"/>
      <c r="T44" s="1234"/>
      <c r="U44" s="1234"/>
      <c r="V44" s="1234"/>
      <c r="W44" s="1234"/>
      <c r="X44" s="1234"/>
      <c r="Y44" s="1234"/>
      <c r="Z44" s="1234"/>
      <c r="AA44" s="1234"/>
      <c r="AB44" s="1234"/>
      <c r="AC44" s="1234"/>
      <c r="AD44" s="1234"/>
      <c r="AE44" s="1234"/>
      <c r="AF44" s="1234"/>
      <c r="AG44" s="1234"/>
      <c r="AH44" s="1234"/>
      <c r="AI44" s="1234"/>
      <c r="AJ44" s="1234"/>
      <c r="AK44" s="1234"/>
      <c r="AL44" s="1234"/>
      <c r="AM44" s="1234"/>
      <c r="AN44" s="1234"/>
      <c r="AO44" s="1234"/>
      <c r="AP44" s="1235"/>
      <c r="AQ44" s="1234"/>
      <c r="AR44" s="1234"/>
      <c r="AS44" s="1234"/>
      <c r="AT44" s="1234"/>
      <c r="AU44" s="1234"/>
      <c r="AV44" s="1234"/>
      <c r="AW44" s="1234"/>
      <c r="AX44" s="1234"/>
      <c r="AY44" s="1234"/>
      <c r="AZ44" s="1234"/>
      <c r="BA44" s="1234"/>
      <c r="BB44" s="1234"/>
      <c r="BC44" s="1234"/>
      <c r="BD44" s="1234"/>
      <c r="BE44" s="1234"/>
      <c r="BF44" s="1234"/>
      <c r="BG44" s="1234"/>
      <c r="BH44" s="1234"/>
      <c r="BI44" s="1234"/>
      <c r="BJ44" s="1234"/>
      <c r="BK44" s="1234"/>
      <c r="BL44" s="1245"/>
      <c r="BM44" s="1235"/>
      <c r="BN44" s="1860" t="s">
        <v>368</v>
      </c>
      <c r="BO44" s="1861"/>
      <c r="BP44" s="1861"/>
      <c r="BQ44" s="1861"/>
      <c r="BR44" s="1861"/>
      <c r="BS44" s="1861"/>
      <c r="BT44" s="1862"/>
      <c r="BU44" s="1860"/>
      <c r="BV44" s="1861"/>
      <c r="BW44" s="1861"/>
      <c r="BX44" s="1861"/>
      <c r="BY44" s="1861"/>
      <c r="BZ44" s="1861"/>
      <c r="CA44" s="1861"/>
      <c r="CB44" s="1861"/>
      <c r="CC44" s="1861"/>
      <c r="CD44" s="1861"/>
      <c r="CE44" s="1862"/>
    </row>
    <row r="45" spans="1:83" ht="13.5" customHeight="1">
      <c r="A45" s="1240"/>
      <c r="B45" s="1923" t="s">
        <v>1514</v>
      </c>
      <c r="C45" s="1923"/>
      <c r="D45" s="1923"/>
      <c r="E45" s="1923"/>
      <c r="F45" s="1923"/>
      <c r="G45" s="1242"/>
      <c r="H45" s="1872"/>
      <c r="I45" s="1844"/>
      <c r="J45" s="1844"/>
      <c r="K45" s="1844"/>
      <c r="L45" s="1844"/>
      <c r="M45" s="1844"/>
      <c r="N45" s="1844"/>
      <c r="O45" s="1844"/>
      <c r="P45" s="1844"/>
      <c r="Q45" s="1844"/>
      <c r="R45" s="1844"/>
      <c r="S45" s="1844"/>
      <c r="T45" s="1844"/>
      <c r="U45" s="1845"/>
      <c r="V45" s="1240"/>
      <c r="W45" s="1925" t="s">
        <v>1515</v>
      </c>
      <c r="X45" s="1925"/>
      <c r="Y45" s="1925"/>
      <c r="Z45" s="1925"/>
      <c r="AA45" s="1925"/>
      <c r="AB45" s="1242"/>
      <c r="AC45" s="1872"/>
      <c r="AD45" s="1844"/>
      <c r="AE45" s="1844"/>
      <c r="AF45" s="1844"/>
      <c r="AG45" s="1844"/>
      <c r="AH45" s="1844"/>
      <c r="AI45" s="1844"/>
      <c r="AJ45" s="1844"/>
      <c r="AK45" s="1844"/>
      <c r="AL45" s="1844"/>
      <c r="AM45" s="1844"/>
      <c r="AN45" s="1844"/>
      <c r="AO45" s="1845"/>
      <c r="AP45" s="1235"/>
      <c r="AQ45" s="1234"/>
      <c r="AR45" s="1234"/>
      <c r="AS45" s="1234"/>
      <c r="AT45" s="1234"/>
      <c r="AU45" s="1234"/>
      <c r="AV45" s="1234"/>
      <c r="AW45" s="1234"/>
      <c r="AX45" s="1234"/>
      <c r="AY45" s="1234"/>
      <c r="AZ45" s="1234"/>
      <c r="BA45" s="1234"/>
      <c r="BB45" s="1234"/>
      <c r="BC45" s="1234"/>
      <c r="BD45" s="1234"/>
      <c r="BE45" s="1234"/>
      <c r="BF45" s="1234"/>
      <c r="BG45" s="1234"/>
      <c r="BH45" s="1234"/>
      <c r="BI45" s="1234"/>
      <c r="BJ45" s="1234"/>
      <c r="BK45" s="1234"/>
      <c r="BL45" s="1248"/>
      <c r="BM45" s="1244"/>
      <c r="BN45" s="1863"/>
      <c r="BO45" s="1864"/>
      <c r="BP45" s="1864"/>
      <c r="BQ45" s="1864"/>
      <c r="BR45" s="1864"/>
      <c r="BS45" s="1864"/>
      <c r="BT45" s="1865"/>
      <c r="BU45" s="1863"/>
      <c r="BV45" s="1864"/>
      <c r="BW45" s="1864"/>
      <c r="BX45" s="1864"/>
      <c r="BY45" s="1864"/>
      <c r="BZ45" s="1864"/>
      <c r="CA45" s="1864"/>
      <c r="CB45" s="1864"/>
      <c r="CC45" s="1864"/>
      <c r="CD45" s="1864"/>
      <c r="CE45" s="1865"/>
    </row>
    <row r="46" spans="1:83" ht="13.5" customHeight="1">
      <c r="A46" s="1248"/>
      <c r="B46" s="1924"/>
      <c r="C46" s="1924"/>
      <c r="D46" s="1924"/>
      <c r="E46" s="1924"/>
      <c r="F46" s="1924"/>
      <c r="G46" s="1250"/>
      <c r="H46" s="1846"/>
      <c r="I46" s="1821"/>
      <c r="J46" s="1821"/>
      <c r="K46" s="1821"/>
      <c r="L46" s="1821"/>
      <c r="M46" s="1821"/>
      <c r="N46" s="1821"/>
      <c r="O46" s="1821"/>
      <c r="P46" s="1821"/>
      <c r="Q46" s="1821"/>
      <c r="R46" s="1821"/>
      <c r="S46" s="1821"/>
      <c r="T46" s="1821"/>
      <c r="U46" s="1847"/>
      <c r="V46" s="1248"/>
      <c r="W46" s="1926"/>
      <c r="X46" s="1926"/>
      <c r="Y46" s="1926"/>
      <c r="Z46" s="1926"/>
      <c r="AA46" s="1926"/>
      <c r="AB46" s="1250"/>
      <c r="AC46" s="1846"/>
      <c r="AD46" s="1821"/>
      <c r="AE46" s="1821"/>
      <c r="AF46" s="1821"/>
      <c r="AG46" s="1821"/>
      <c r="AH46" s="1821"/>
      <c r="AI46" s="1821"/>
      <c r="AJ46" s="1821"/>
      <c r="AK46" s="1821"/>
      <c r="AL46" s="1821"/>
      <c r="AM46" s="1821"/>
      <c r="AN46" s="1821"/>
      <c r="AO46" s="1847"/>
      <c r="AP46" s="1235"/>
      <c r="AQ46" s="1234"/>
      <c r="AR46" s="1234"/>
      <c r="AS46" s="1234"/>
      <c r="AT46" s="1234"/>
      <c r="AU46" s="1234"/>
      <c r="AV46" s="1234"/>
      <c r="AW46" s="1234"/>
      <c r="AX46" s="1234"/>
      <c r="AY46" s="1234"/>
      <c r="AZ46" s="1234"/>
      <c r="BA46" s="1234"/>
      <c r="BB46" s="1234"/>
      <c r="BC46" s="1234"/>
      <c r="BD46" s="1234"/>
      <c r="BE46" s="1234"/>
      <c r="BF46" s="1234"/>
      <c r="BG46" s="1234"/>
      <c r="BH46" s="1234"/>
      <c r="BI46" s="1234"/>
      <c r="BJ46" s="1234"/>
      <c r="BK46" s="1234"/>
    </row>
    <row r="47" spans="1:83" ht="13.5" customHeight="1">
      <c r="A47" s="1235"/>
      <c r="B47" s="1269"/>
      <c r="C47" s="1269"/>
      <c r="D47" s="1269"/>
      <c r="E47" s="1269"/>
      <c r="F47" s="1269"/>
      <c r="G47" s="1235"/>
      <c r="H47" s="1235"/>
      <c r="I47" s="1235"/>
      <c r="J47" s="1235"/>
      <c r="K47" s="1235"/>
      <c r="L47" s="1235"/>
      <c r="M47" s="1235"/>
      <c r="N47" s="1235"/>
      <c r="O47" s="1235"/>
      <c r="P47" s="1235"/>
      <c r="Q47" s="1235"/>
      <c r="R47" s="1235"/>
      <c r="S47" s="1235"/>
      <c r="T47" s="1235"/>
      <c r="U47" s="1235"/>
      <c r="V47" s="1235"/>
      <c r="W47" s="1271"/>
      <c r="X47" s="1271"/>
      <c r="Y47" s="1271"/>
      <c r="Z47" s="1271"/>
      <c r="AA47" s="1271"/>
      <c r="AB47" s="1235"/>
      <c r="AC47" s="1235"/>
      <c r="AD47" s="1235"/>
      <c r="AE47" s="1235"/>
      <c r="AF47" s="1235"/>
      <c r="AG47" s="1235"/>
      <c r="AH47" s="1235"/>
      <c r="AI47" s="1235"/>
      <c r="AJ47" s="1235"/>
      <c r="AK47" s="1235"/>
      <c r="AL47" s="1235"/>
      <c r="AM47" s="1235"/>
      <c r="AN47" s="1235"/>
      <c r="AO47" s="1235"/>
      <c r="AP47" s="1235"/>
      <c r="AQ47" s="1882" t="s">
        <v>1632</v>
      </c>
      <c r="AR47" s="1921"/>
      <c r="AS47" s="1921"/>
      <c r="AT47" s="1921"/>
      <c r="AU47" s="1921"/>
      <c r="AV47" s="1921"/>
      <c r="AW47" s="1921"/>
      <c r="AX47" s="1921"/>
      <c r="AY47" s="1921"/>
      <c r="AZ47" s="1921"/>
      <c r="BA47" s="1921" t="s">
        <v>1633</v>
      </c>
      <c r="BB47" s="1921"/>
      <c r="BC47" s="1921"/>
      <c r="BD47" s="1921"/>
      <c r="BE47" s="1921"/>
      <c r="BF47" s="1921"/>
      <c r="BG47" s="1921"/>
      <c r="BH47" s="1921"/>
      <c r="BI47" s="1921"/>
      <c r="BJ47" s="1921"/>
      <c r="BK47" s="1882" t="s">
        <v>1634</v>
      </c>
      <c r="BL47" s="1921"/>
      <c r="BM47" s="1921"/>
      <c r="BN47" s="1921"/>
      <c r="BO47" s="1921"/>
      <c r="BP47" s="1921"/>
      <c r="BQ47" s="1921"/>
      <c r="BR47" s="1921"/>
      <c r="BS47" s="1921"/>
      <c r="BT47" s="1921"/>
      <c r="BU47" s="1922" t="s">
        <v>1633</v>
      </c>
      <c r="BV47" s="1922"/>
      <c r="BW47" s="1922"/>
      <c r="BX47" s="1922"/>
      <c r="BY47" s="1922"/>
      <c r="BZ47" s="1922"/>
      <c r="CA47" s="1922"/>
      <c r="CB47" s="1922"/>
      <c r="CC47" s="1922"/>
      <c r="CD47" s="1922"/>
      <c r="CE47" s="1922"/>
    </row>
    <row r="48" spans="1:83" ht="13.5" customHeight="1">
      <c r="A48" s="1240"/>
      <c r="B48" s="1923" t="s">
        <v>1516</v>
      </c>
      <c r="C48" s="1809"/>
      <c r="D48" s="1809"/>
      <c r="E48" s="1809"/>
      <c r="F48" s="1809"/>
      <c r="G48" s="1242"/>
      <c r="H48" s="1872"/>
      <c r="I48" s="1844"/>
      <c r="J48" s="1844"/>
      <c r="K48" s="1844"/>
      <c r="L48" s="1844"/>
      <c r="M48" s="1844"/>
      <c r="N48" s="1844"/>
      <c r="O48" s="1844"/>
      <c r="P48" s="1844"/>
      <c r="Q48" s="1844"/>
      <c r="R48" s="1844"/>
      <c r="S48" s="1844"/>
      <c r="T48" s="1844"/>
      <c r="U48" s="1845"/>
      <c r="V48" s="1240"/>
      <c r="W48" s="1925" t="s">
        <v>1515</v>
      </c>
      <c r="X48" s="1925"/>
      <c r="Y48" s="1925"/>
      <c r="Z48" s="1925"/>
      <c r="AA48" s="1925"/>
      <c r="AB48" s="1242"/>
      <c r="AC48" s="1872"/>
      <c r="AD48" s="1844"/>
      <c r="AE48" s="1844"/>
      <c r="AF48" s="1844"/>
      <c r="AG48" s="1844"/>
      <c r="AH48" s="1844"/>
      <c r="AI48" s="1844"/>
      <c r="AJ48" s="1844"/>
      <c r="AK48" s="1844"/>
      <c r="AL48" s="1844"/>
      <c r="AM48" s="1844"/>
      <c r="AN48" s="1844"/>
      <c r="AO48" s="1845"/>
      <c r="AP48" s="1235"/>
      <c r="AQ48" s="1921"/>
      <c r="AR48" s="1921"/>
      <c r="AS48" s="1921"/>
      <c r="AT48" s="1921"/>
      <c r="AU48" s="1921"/>
      <c r="AV48" s="1921"/>
      <c r="AW48" s="1921"/>
      <c r="AX48" s="1921"/>
      <c r="AY48" s="1921"/>
      <c r="AZ48" s="1921"/>
      <c r="BA48" s="1921"/>
      <c r="BB48" s="1921"/>
      <c r="BC48" s="1921"/>
      <c r="BD48" s="1921"/>
      <c r="BE48" s="1921"/>
      <c r="BF48" s="1921"/>
      <c r="BG48" s="1921"/>
      <c r="BH48" s="1921"/>
      <c r="BI48" s="1921"/>
      <c r="BJ48" s="1921"/>
      <c r="BK48" s="1921"/>
      <c r="BL48" s="1921"/>
      <c r="BM48" s="1921"/>
      <c r="BN48" s="1921"/>
      <c r="BO48" s="1921"/>
      <c r="BP48" s="1921"/>
      <c r="BQ48" s="1921"/>
      <c r="BR48" s="1921"/>
      <c r="BS48" s="1921"/>
      <c r="BT48" s="1921"/>
      <c r="BU48" s="1922"/>
      <c r="BV48" s="1922"/>
      <c r="BW48" s="1922"/>
      <c r="BX48" s="1922"/>
      <c r="BY48" s="1922"/>
      <c r="BZ48" s="1922"/>
      <c r="CA48" s="1922"/>
      <c r="CB48" s="1922"/>
      <c r="CC48" s="1922"/>
      <c r="CD48" s="1922"/>
      <c r="CE48" s="1922"/>
    </row>
    <row r="49" spans="1:83" ht="13.5" customHeight="1">
      <c r="A49" s="1248"/>
      <c r="B49" s="1811"/>
      <c r="C49" s="1811"/>
      <c r="D49" s="1811"/>
      <c r="E49" s="1811"/>
      <c r="F49" s="1811"/>
      <c r="G49" s="1250"/>
      <c r="H49" s="1846"/>
      <c r="I49" s="1821"/>
      <c r="J49" s="1821"/>
      <c r="K49" s="1821"/>
      <c r="L49" s="1821"/>
      <c r="M49" s="1821"/>
      <c r="N49" s="1821"/>
      <c r="O49" s="1821"/>
      <c r="P49" s="1821"/>
      <c r="Q49" s="1821"/>
      <c r="R49" s="1821"/>
      <c r="S49" s="1821"/>
      <c r="T49" s="1821"/>
      <c r="U49" s="1847"/>
      <c r="V49" s="1248"/>
      <c r="W49" s="1926"/>
      <c r="X49" s="1926"/>
      <c r="Y49" s="1926"/>
      <c r="Z49" s="1926"/>
      <c r="AA49" s="1926"/>
      <c r="AB49" s="1250"/>
      <c r="AC49" s="1846"/>
      <c r="AD49" s="1821"/>
      <c r="AE49" s="1821"/>
      <c r="AF49" s="1821"/>
      <c r="AG49" s="1821"/>
      <c r="AH49" s="1821"/>
      <c r="AI49" s="1821"/>
      <c r="AJ49" s="1821"/>
      <c r="AK49" s="1821"/>
      <c r="AL49" s="1821"/>
      <c r="AM49" s="1821"/>
      <c r="AN49" s="1821"/>
      <c r="AO49" s="1847"/>
      <c r="AP49" s="1235"/>
      <c r="AQ49" s="1921"/>
      <c r="AR49" s="1921"/>
      <c r="AS49" s="1921"/>
      <c r="AT49" s="1921"/>
      <c r="AU49" s="1921"/>
      <c r="AV49" s="1921"/>
      <c r="AW49" s="1921"/>
      <c r="AX49" s="1921"/>
      <c r="AY49" s="1921"/>
      <c r="AZ49" s="1921"/>
      <c r="BA49" s="1921"/>
      <c r="BB49" s="1921"/>
      <c r="BC49" s="1921"/>
      <c r="BD49" s="1921"/>
      <c r="BE49" s="1921"/>
      <c r="BF49" s="1921"/>
      <c r="BG49" s="1921"/>
      <c r="BH49" s="1921"/>
      <c r="BI49" s="1921"/>
      <c r="BJ49" s="1921"/>
      <c r="BK49" s="1921"/>
      <c r="BL49" s="1921"/>
      <c r="BM49" s="1921"/>
      <c r="BN49" s="1921"/>
      <c r="BO49" s="1921"/>
      <c r="BP49" s="1921"/>
      <c r="BQ49" s="1921"/>
      <c r="BR49" s="1921"/>
      <c r="BS49" s="1921"/>
      <c r="BT49" s="1921"/>
      <c r="BU49" s="1922"/>
      <c r="BV49" s="1922"/>
      <c r="BW49" s="1922"/>
      <c r="BX49" s="1922"/>
      <c r="BY49" s="1922"/>
      <c r="BZ49" s="1922"/>
      <c r="CA49" s="1922"/>
      <c r="CB49" s="1922"/>
      <c r="CC49" s="1922"/>
      <c r="CD49" s="1922"/>
      <c r="CE49" s="1922"/>
    </row>
    <row r="50" spans="1:83" ht="13.5" customHeight="1">
      <c r="A50" s="1240"/>
      <c r="B50" s="1923" t="s">
        <v>1517</v>
      </c>
      <c r="C50" s="1923"/>
      <c r="D50" s="1923"/>
      <c r="E50" s="1923"/>
      <c r="F50" s="1923"/>
      <c r="G50" s="1242"/>
      <c r="H50" s="1872"/>
      <c r="I50" s="1844"/>
      <c r="J50" s="1844"/>
      <c r="K50" s="1844"/>
      <c r="L50" s="1844"/>
      <c r="M50" s="1844"/>
      <c r="N50" s="1844"/>
      <c r="O50" s="1844"/>
      <c r="P50" s="1844"/>
      <c r="Q50" s="1844"/>
      <c r="R50" s="1844"/>
      <c r="S50" s="1844"/>
      <c r="T50" s="1844"/>
      <c r="U50" s="1845"/>
      <c r="V50" s="1240"/>
      <c r="W50" s="1925" t="s">
        <v>1515</v>
      </c>
      <c r="X50" s="1925"/>
      <c r="Y50" s="1925"/>
      <c r="Z50" s="1925"/>
      <c r="AA50" s="1925"/>
      <c r="AB50" s="1242"/>
      <c r="AC50" s="1872"/>
      <c r="AD50" s="1844"/>
      <c r="AE50" s="1844"/>
      <c r="AF50" s="1844"/>
      <c r="AG50" s="1844"/>
      <c r="AH50" s="1844"/>
      <c r="AI50" s="1844"/>
      <c r="AJ50" s="1844"/>
      <c r="AK50" s="1844"/>
      <c r="AL50" s="1844"/>
      <c r="AM50" s="1844"/>
      <c r="AN50" s="1844"/>
      <c r="AO50" s="1845"/>
      <c r="AP50" s="1235"/>
      <c r="BK50" s="1234"/>
    </row>
    <row r="51" spans="1:83" ht="13.5" customHeight="1">
      <c r="A51" s="1248"/>
      <c r="B51" s="1924"/>
      <c r="C51" s="1924"/>
      <c r="D51" s="1924"/>
      <c r="E51" s="1924"/>
      <c r="F51" s="1924"/>
      <c r="G51" s="1250"/>
      <c r="H51" s="1846"/>
      <c r="I51" s="1821"/>
      <c r="J51" s="1821"/>
      <c r="K51" s="1821"/>
      <c r="L51" s="1821"/>
      <c r="M51" s="1821"/>
      <c r="N51" s="1821"/>
      <c r="O51" s="1821"/>
      <c r="P51" s="1821"/>
      <c r="Q51" s="1821"/>
      <c r="R51" s="1821"/>
      <c r="S51" s="1821"/>
      <c r="T51" s="1821"/>
      <c r="U51" s="1847"/>
      <c r="V51" s="1248"/>
      <c r="W51" s="1926"/>
      <c r="X51" s="1926"/>
      <c r="Y51" s="1926"/>
      <c r="Z51" s="1926"/>
      <c r="AA51" s="1926"/>
      <c r="AB51" s="1250"/>
      <c r="AC51" s="1846"/>
      <c r="AD51" s="1821"/>
      <c r="AE51" s="1821"/>
      <c r="AF51" s="1821"/>
      <c r="AG51" s="1821"/>
      <c r="AH51" s="1821"/>
      <c r="AI51" s="1821"/>
      <c r="AJ51" s="1821"/>
      <c r="AK51" s="1821"/>
      <c r="AL51" s="1821"/>
      <c r="AM51" s="1821"/>
      <c r="AN51" s="1821"/>
      <c r="AO51" s="1847"/>
      <c r="AP51" s="1235"/>
      <c r="BK51" s="1234"/>
    </row>
    <row r="52" spans="1:83" ht="13.5" customHeight="1">
      <c r="A52" s="1240"/>
      <c r="B52" s="1933" t="s">
        <v>1635</v>
      </c>
      <c r="C52" s="1933"/>
      <c r="D52" s="1933"/>
      <c r="E52" s="1933"/>
      <c r="F52" s="1933"/>
      <c r="G52" s="1242"/>
      <c r="H52" s="1935" t="s">
        <v>1511</v>
      </c>
      <c r="I52" s="1936"/>
      <c r="J52" s="1936"/>
      <c r="K52" s="1936"/>
      <c r="L52" s="1936"/>
      <c r="M52" s="1936"/>
      <c r="N52" s="1936"/>
      <c r="O52" s="1936"/>
      <c r="P52" s="1936"/>
      <c r="Q52" s="1936"/>
      <c r="R52" s="1936"/>
      <c r="S52" s="1936"/>
      <c r="T52" s="1936"/>
      <c r="U52" s="1937"/>
      <c r="V52" s="1240"/>
      <c r="W52" s="1941" t="s">
        <v>1513</v>
      </c>
      <c r="X52" s="1941"/>
      <c r="Y52" s="1941"/>
      <c r="Z52" s="1941"/>
      <c r="AA52" s="1941"/>
      <c r="AB52" s="1242"/>
      <c r="AC52" s="1872"/>
      <c r="AD52" s="1844"/>
      <c r="AE52" s="1844"/>
      <c r="AF52" s="1844"/>
      <c r="AG52" s="1844"/>
      <c r="AH52" s="1844"/>
      <c r="AI52" s="1844"/>
      <c r="AJ52" s="1844"/>
      <c r="AK52" s="1844"/>
      <c r="AL52" s="1844"/>
      <c r="AM52" s="1844"/>
      <c r="AN52" s="1844"/>
      <c r="AO52" s="1845"/>
      <c r="AP52" s="1235"/>
    </row>
    <row r="53" spans="1:83" ht="13.5" customHeight="1">
      <c r="A53" s="1248"/>
      <c r="B53" s="1934"/>
      <c r="C53" s="1934"/>
      <c r="D53" s="1934"/>
      <c r="E53" s="1934"/>
      <c r="F53" s="1934"/>
      <c r="G53" s="1250"/>
      <c r="H53" s="1938"/>
      <c r="I53" s="1939"/>
      <c r="J53" s="1939"/>
      <c r="K53" s="1939"/>
      <c r="L53" s="1939"/>
      <c r="M53" s="1939"/>
      <c r="N53" s="1939"/>
      <c r="O53" s="1939"/>
      <c r="P53" s="1939"/>
      <c r="Q53" s="1939"/>
      <c r="R53" s="1939"/>
      <c r="S53" s="1939"/>
      <c r="T53" s="1939"/>
      <c r="U53" s="1940"/>
      <c r="V53" s="1248"/>
      <c r="W53" s="1942"/>
      <c r="X53" s="1942"/>
      <c r="Y53" s="1942"/>
      <c r="Z53" s="1942"/>
      <c r="AA53" s="1942"/>
      <c r="AB53" s="1250"/>
      <c r="AC53" s="1846"/>
      <c r="AD53" s="1821"/>
      <c r="AE53" s="1821"/>
      <c r="AF53" s="1821"/>
      <c r="AG53" s="1821"/>
      <c r="AH53" s="1821"/>
      <c r="AI53" s="1821"/>
      <c r="AJ53" s="1821"/>
      <c r="AK53" s="1821"/>
      <c r="AL53" s="1821"/>
      <c r="AM53" s="1821"/>
      <c r="AN53" s="1821"/>
      <c r="AO53" s="1847"/>
      <c r="AP53" s="1235"/>
    </row>
    <row r="54" spans="1:83" ht="13.5" customHeight="1">
      <c r="A54" s="1240"/>
      <c r="B54" s="1923" t="s">
        <v>1518</v>
      </c>
      <c r="C54" s="1923"/>
      <c r="D54" s="1923"/>
      <c r="E54" s="1923"/>
      <c r="F54" s="1923"/>
      <c r="G54" s="1242"/>
      <c r="H54" s="1935"/>
      <c r="I54" s="1936"/>
      <c r="J54" s="1936"/>
      <c r="K54" s="1936"/>
      <c r="L54" s="1936"/>
      <c r="M54" s="1936"/>
      <c r="N54" s="1936"/>
      <c r="O54" s="1936"/>
      <c r="P54" s="1936"/>
      <c r="Q54" s="1936"/>
      <c r="R54" s="1936"/>
      <c r="S54" s="1936"/>
      <c r="T54" s="1936"/>
      <c r="U54" s="1937"/>
      <c r="V54" s="1240"/>
      <c r="W54" s="1923" t="s">
        <v>1518</v>
      </c>
      <c r="X54" s="1923"/>
      <c r="Y54" s="1923"/>
      <c r="Z54" s="1923"/>
      <c r="AA54" s="1923"/>
      <c r="AB54" s="1242"/>
      <c r="AC54" s="1872"/>
      <c r="AD54" s="1844"/>
      <c r="AE54" s="1844"/>
      <c r="AF54" s="1844"/>
      <c r="AG54" s="1844"/>
      <c r="AH54" s="1844"/>
      <c r="AI54" s="1844"/>
      <c r="AJ54" s="1844"/>
      <c r="AK54" s="1844"/>
      <c r="AL54" s="1844"/>
      <c r="AM54" s="1844"/>
      <c r="AN54" s="1844"/>
      <c r="AO54" s="1845"/>
      <c r="AP54" s="1235"/>
    </row>
    <row r="55" spans="1:83" ht="13.5" customHeight="1">
      <c r="A55" s="1245"/>
      <c r="B55" s="1943"/>
      <c r="C55" s="1943"/>
      <c r="D55" s="1943"/>
      <c r="E55" s="1943"/>
      <c r="F55" s="1943"/>
      <c r="G55" s="1246"/>
      <c r="H55" s="1938"/>
      <c r="I55" s="1939"/>
      <c r="J55" s="1939"/>
      <c r="K55" s="1939"/>
      <c r="L55" s="1939"/>
      <c r="M55" s="1939"/>
      <c r="N55" s="1939"/>
      <c r="O55" s="1939"/>
      <c r="P55" s="1939"/>
      <c r="Q55" s="1939"/>
      <c r="R55" s="1939"/>
      <c r="S55" s="1939"/>
      <c r="T55" s="1939"/>
      <c r="U55" s="1940"/>
      <c r="V55" s="1245"/>
      <c r="W55" s="1943"/>
      <c r="X55" s="1943"/>
      <c r="Y55" s="1943"/>
      <c r="Z55" s="1943"/>
      <c r="AA55" s="1943"/>
      <c r="AB55" s="1246"/>
      <c r="AC55" s="1846"/>
      <c r="AD55" s="1821"/>
      <c r="AE55" s="1821"/>
      <c r="AF55" s="1821"/>
      <c r="AG55" s="1821"/>
      <c r="AH55" s="1821"/>
      <c r="AI55" s="1821"/>
      <c r="AJ55" s="1821"/>
      <c r="AK55" s="1821"/>
      <c r="AL55" s="1821"/>
      <c r="AM55" s="1821"/>
      <c r="AN55" s="1821"/>
      <c r="AO55" s="1847"/>
      <c r="AP55" s="1235"/>
      <c r="BL55" s="1274"/>
      <c r="BM55" s="1274"/>
      <c r="BN55" s="1274"/>
      <c r="BO55" s="1274"/>
      <c r="BP55" s="1274"/>
      <c r="BQ55" s="1274"/>
      <c r="BR55" s="1274"/>
      <c r="BS55" s="1274"/>
      <c r="BT55" s="1274"/>
      <c r="BU55" s="1274"/>
      <c r="BV55" s="1274"/>
      <c r="BW55" s="1274"/>
      <c r="BX55" s="1274"/>
      <c r="BY55" s="1274"/>
      <c r="BZ55" s="1274"/>
      <c r="CA55" s="1274"/>
      <c r="CB55" s="1274"/>
      <c r="CC55" s="1274"/>
      <c r="CD55" s="1274"/>
      <c r="CE55" s="1274"/>
    </row>
    <row r="56" spans="1:83" ht="13.5" customHeight="1">
      <c r="A56" s="1245"/>
      <c r="B56" s="1235"/>
      <c r="C56" s="1946" t="s">
        <v>1513</v>
      </c>
      <c r="D56" s="1809"/>
      <c r="E56" s="1809"/>
      <c r="F56" s="1809"/>
      <c r="G56" s="1947"/>
      <c r="H56" s="1872"/>
      <c r="I56" s="1844"/>
      <c r="J56" s="1844"/>
      <c r="K56" s="1844"/>
      <c r="L56" s="1844"/>
      <c r="M56" s="1844"/>
      <c r="N56" s="1844"/>
      <c r="O56" s="1844"/>
      <c r="P56" s="1844"/>
      <c r="Q56" s="1844"/>
      <c r="R56" s="1844"/>
      <c r="S56" s="1844"/>
      <c r="T56" s="1844"/>
      <c r="U56" s="1845"/>
      <c r="V56" s="1245"/>
      <c r="W56" s="1235"/>
      <c r="X56" s="1946" t="s">
        <v>1513</v>
      </c>
      <c r="Y56" s="1809"/>
      <c r="Z56" s="1809"/>
      <c r="AA56" s="1809"/>
      <c r="AB56" s="1947"/>
      <c r="AC56" s="1872"/>
      <c r="AD56" s="1844"/>
      <c r="AE56" s="1844"/>
      <c r="AF56" s="1844"/>
      <c r="AG56" s="1844"/>
      <c r="AH56" s="1844"/>
      <c r="AI56" s="1844"/>
      <c r="AJ56" s="1844"/>
      <c r="AK56" s="1844"/>
      <c r="AL56" s="1844"/>
      <c r="AM56" s="1844"/>
      <c r="AN56" s="1844"/>
      <c r="AO56" s="1845"/>
      <c r="AP56" s="1235"/>
      <c r="BL56" s="1274"/>
      <c r="BM56" s="1274"/>
      <c r="BN56" s="1274"/>
      <c r="BO56" s="1274"/>
      <c r="BP56" s="1274"/>
      <c r="BQ56" s="1274"/>
      <c r="BR56" s="1274"/>
      <c r="BS56" s="1274"/>
      <c r="BT56" s="1274"/>
      <c r="BU56" s="1274"/>
      <c r="BV56" s="1274"/>
      <c r="BW56" s="1274"/>
      <c r="BX56" s="1274"/>
      <c r="BY56" s="1274"/>
      <c r="BZ56" s="1274"/>
      <c r="CA56" s="1274"/>
      <c r="CB56" s="1274"/>
      <c r="CC56" s="1274"/>
      <c r="CD56" s="1274"/>
      <c r="CE56" s="1274"/>
    </row>
    <row r="57" spans="1:83" ht="13.5" customHeight="1">
      <c r="A57" s="1245"/>
      <c r="B57" s="1235"/>
      <c r="C57" s="1948"/>
      <c r="D57" s="1811"/>
      <c r="E57" s="1811"/>
      <c r="F57" s="1811"/>
      <c r="G57" s="1949"/>
      <c r="H57" s="1846"/>
      <c r="I57" s="1821"/>
      <c r="J57" s="1821"/>
      <c r="K57" s="1821"/>
      <c r="L57" s="1821"/>
      <c r="M57" s="1821"/>
      <c r="N57" s="1821"/>
      <c r="O57" s="1821"/>
      <c r="P57" s="1821"/>
      <c r="Q57" s="1821"/>
      <c r="R57" s="1821"/>
      <c r="S57" s="1821"/>
      <c r="T57" s="1821"/>
      <c r="U57" s="1847"/>
      <c r="V57" s="1245"/>
      <c r="W57" s="1235"/>
      <c r="X57" s="1948"/>
      <c r="Y57" s="1811"/>
      <c r="Z57" s="1811"/>
      <c r="AA57" s="1811"/>
      <c r="AB57" s="1949"/>
      <c r="AC57" s="1846"/>
      <c r="AD57" s="1821"/>
      <c r="AE57" s="1821"/>
      <c r="AF57" s="1821"/>
      <c r="AG57" s="1821"/>
      <c r="AH57" s="1821"/>
      <c r="AI57" s="1821"/>
      <c r="AJ57" s="1821"/>
      <c r="AK57" s="1821"/>
      <c r="AL57" s="1821"/>
      <c r="AM57" s="1821"/>
      <c r="AN57" s="1821"/>
      <c r="AO57" s="1847"/>
      <c r="AP57" s="1235"/>
      <c r="AQ57" s="1274"/>
      <c r="AR57" s="1274"/>
      <c r="AS57" s="1274"/>
      <c r="AT57" s="1274"/>
      <c r="AU57" s="1274"/>
      <c r="AV57" s="1274"/>
      <c r="AW57" s="1274"/>
      <c r="AX57" s="1274"/>
      <c r="AY57" s="1274"/>
      <c r="AZ57" s="1274"/>
      <c r="BA57" s="1274"/>
      <c r="BB57" s="1274"/>
      <c r="BC57" s="1274"/>
      <c r="BD57" s="1274"/>
      <c r="BE57" s="1274"/>
      <c r="BF57" s="1274"/>
      <c r="BG57" s="1274"/>
      <c r="BH57" s="1274"/>
      <c r="BI57" s="1274"/>
      <c r="BJ57" s="1274"/>
      <c r="BL57" s="1274"/>
      <c r="BM57" s="1274"/>
      <c r="BN57" s="1274"/>
      <c r="BO57" s="1274"/>
      <c r="BP57" s="1274"/>
      <c r="BQ57" s="1274"/>
      <c r="BR57" s="1274"/>
      <c r="BS57" s="1274"/>
      <c r="BT57" s="1274"/>
      <c r="BU57" s="1274"/>
      <c r="BV57" s="1274"/>
      <c r="BW57" s="1274"/>
      <c r="BX57" s="1274"/>
      <c r="BY57" s="1274"/>
      <c r="BZ57" s="1274"/>
      <c r="CA57" s="1274"/>
      <c r="CB57" s="1274"/>
      <c r="CC57" s="1274"/>
      <c r="CD57" s="1274"/>
      <c r="CE57" s="1274"/>
    </row>
    <row r="58" spans="1:83" ht="13.5" customHeight="1">
      <c r="A58" s="1245"/>
      <c r="B58" s="1235"/>
      <c r="C58" s="1950" t="s">
        <v>1519</v>
      </c>
      <c r="D58" s="1923"/>
      <c r="E58" s="1923"/>
      <c r="F58" s="1923"/>
      <c r="G58" s="1951"/>
      <c r="H58" s="1872"/>
      <c r="I58" s="1844"/>
      <c r="J58" s="1844"/>
      <c r="K58" s="1844"/>
      <c r="L58" s="1844"/>
      <c r="M58" s="1844"/>
      <c r="N58" s="1844"/>
      <c r="O58" s="1844"/>
      <c r="P58" s="1844"/>
      <c r="Q58" s="1844"/>
      <c r="R58" s="1844"/>
      <c r="S58" s="1844"/>
      <c r="T58" s="1844"/>
      <c r="U58" s="1845"/>
      <c r="V58" s="1245"/>
      <c r="W58" s="1235"/>
      <c r="X58" s="1950" t="s">
        <v>1519</v>
      </c>
      <c r="Y58" s="1923"/>
      <c r="Z58" s="1923"/>
      <c r="AA58" s="1923"/>
      <c r="AB58" s="1951"/>
      <c r="AC58" s="1872"/>
      <c r="AD58" s="1844"/>
      <c r="AE58" s="1844"/>
      <c r="AF58" s="1844"/>
      <c r="AG58" s="1844"/>
      <c r="AH58" s="1844"/>
      <c r="AI58" s="1844"/>
      <c r="AJ58" s="1844"/>
      <c r="AK58" s="1844"/>
      <c r="AL58" s="1844"/>
      <c r="AM58" s="1844"/>
      <c r="AN58" s="1844"/>
      <c r="AO58" s="1845"/>
      <c r="AP58" s="1235"/>
      <c r="AQ58" s="1274"/>
      <c r="AR58" s="1274"/>
      <c r="AS58" s="1274"/>
      <c r="AT58" s="1274"/>
      <c r="AU58" s="1274"/>
      <c r="AV58" s="1274"/>
      <c r="AW58" s="1274"/>
      <c r="AX58" s="1274"/>
      <c r="AY58" s="1274"/>
      <c r="AZ58" s="1274"/>
      <c r="BA58" s="1274"/>
      <c r="BB58" s="1274"/>
      <c r="BC58" s="1274"/>
      <c r="BD58" s="1274"/>
      <c r="BE58" s="1274"/>
      <c r="BF58" s="1274"/>
      <c r="BG58" s="1274"/>
      <c r="BH58" s="1274"/>
      <c r="BI58" s="1274"/>
      <c r="BJ58" s="1274"/>
      <c r="BL58" s="1274"/>
      <c r="BM58" s="1944"/>
      <c r="BN58" s="1944"/>
      <c r="BO58" s="1944"/>
      <c r="BP58" s="1944"/>
      <c r="BQ58" s="1944"/>
      <c r="BR58" s="1944"/>
      <c r="BS58" s="1944"/>
      <c r="BT58" s="1944"/>
      <c r="BU58" s="1944"/>
      <c r="BV58" s="1944"/>
      <c r="BW58" s="1944"/>
      <c r="BX58" s="1944"/>
      <c r="BY58" s="1944"/>
      <c r="BZ58" s="1944"/>
      <c r="CA58" s="1944"/>
      <c r="CB58" s="1944"/>
      <c r="CC58" s="1944"/>
      <c r="CD58" s="1944"/>
      <c r="CE58" s="1944"/>
    </row>
    <row r="59" spans="1:83" ht="13.5" customHeight="1">
      <c r="A59" s="1248"/>
      <c r="B59" s="1244"/>
      <c r="C59" s="1952"/>
      <c r="D59" s="1924"/>
      <c r="E59" s="1924"/>
      <c r="F59" s="1924"/>
      <c r="G59" s="1953"/>
      <c r="H59" s="1846"/>
      <c r="I59" s="1821"/>
      <c r="J59" s="1821"/>
      <c r="K59" s="1821"/>
      <c r="L59" s="1821"/>
      <c r="M59" s="1821"/>
      <c r="N59" s="1821"/>
      <c r="O59" s="1821"/>
      <c r="P59" s="1821"/>
      <c r="Q59" s="1821"/>
      <c r="R59" s="1821"/>
      <c r="S59" s="1821"/>
      <c r="T59" s="1821"/>
      <c r="U59" s="1847"/>
      <c r="V59" s="1248"/>
      <c r="W59" s="1244"/>
      <c r="X59" s="1952"/>
      <c r="Y59" s="1924"/>
      <c r="Z59" s="1924"/>
      <c r="AA59" s="1924"/>
      <c r="AB59" s="1953"/>
      <c r="AC59" s="1846"/>
      <c r="AD59" s="1821"/>
      <c r="AE59" s="1821"/>
      <c r="AF59" s="1821"/>
      <c r="AG59" s="1821"/>
      <c r="AH59" s="1821"/>
      <c r="AI59" s="1821"/>
      <c r="AJ59" s="1821"/>
      <c r="AK59" s="1821"/>
      <c r="AL59" s="1821"/>
      <c r="AM59" s="1821"/>
      <c r="AN59" s="1821"/>
      <c r="AO59" s="1847"/>
      <c r="AP59" s="1235"/>
      <c r="AQ59" s="1274"/>
      <c r="AR59" s="1274"/>
      <c r="AS59" s="1274"/>
      <c r="AT59" s="1274"/>
      <c r="AU59" s="1274"/>
      <c r="AV59" s="1274"/>
      <c r="AW59" s="1274"/>
      <c r="AX59" s="1274"/>
      <c r="AY59" s="1274"/>
      <c r="AZ59" s="1274"/>
      <c r="BA59" s="1274"/>
      <c r="BB59" s="1274"/>
      <c r="BC59" s="1274"/>
      <c r="BD59" s="1274"/>
      <c r="BE59" s="1274"/>
      <c r="BF59" s="1274"/>
      <c r="BG59" s="1274"/>
      <c r="BH59" s="1274"/>
      <c r="BI59" s="1274"/>
      <c r="BJ59" s="1274"/>
    </row>
    <row r="60" spans="1:83" ht="9" customHeight="1">
      <c r="A60" s="1235"/>
      <c r="B60" s="1235"/>
      <c r="C60" s="1272"/>
      <c r="D60" s="1272"/>
      <c r="E60" s="1272"/>
      <c r="F60" s="1272"/>
      <c r="G60" s="1272"/>
      <c r="H60" s="1259"/>
      <c r="I60" s="1259"/>
      <c r="J60" s="1259"/>
      <c r="K60" s="1259"/>
      <c r="L60" s="1259"/>
      <c r="M60" s="1259"/>
      <c r="N60" s="1259"/>
      <c r="O60" s="1259"/>
      <c r="P60" s="1259"/>
      <c r="Q60" s="1259"/>
      <c r="R60" s="1259"/>
      <c r="S60" s="1259"/>
      <c r="T60" s="1259"/>
      <c r="U60" s="1259"/>
      <c r="V60" s="1259"/>
      <c r="W60" s="1259"/>
      <c r="X60" s="1270"/>
      <c r="Y60" s="1270"/>
      <c r="Z60" s="1270"/>
      <c r="AA60" s="1270"/>
      <c r="AB60" s="1270"/>
      <c r="AC60" s="1259"/>
      <c r="AD60" s="1259"/>
      <c r="AE60" s="1259"/>
      <c r="AF60" s="1259"/>
      <c r="AG60" s="1259"/>
      <c r="AH60" s="1259"/>
      <c r="AI60" s="1259"/>
      <c r="AJ60" s="1259"/>
      <c r="AK60" s="1259"/>
      <c r="AL60" s="1259"/>
      <c r="AM60" s="1259"/>
      <c r="AN60" s="1259"/>
      <c r="AO60" s="1259"/>
      <c r="AP60" s="1235"/>
      <c r="AQ60" s="1274"/>
      <c r="AR60" s="1274"/>
      <c r="AS60" s="1274"/>
      <c r="AT60" s="1274"/>
      <c r="AU60" s="1274"/>
      <c r="AV60" s="1274"/>
      <c r="AW60" s="1274"/>
      <c r="AX60" s="1274"/>
      <c r="AY60" s="1274"/>
      <c r="AZ60" s="1274"/>
      <c r="BA60" s="1274"/>
      <c r="BB60" s="1274"/>
      <c r="BC60" s="1274"/>
      <c r="BD60" s="1274"/>
      <c r="BE60" s="1274"/>
      <c r="BF60" s="1274"/>
      <c r="BG60" s="1274"/>
      <c r="BH60" s="1274"/>
      <c r="BI60" s="1274"/>
      <c r="BJ60" s="1274"/>
    </row>
    <row r="61" spans="1:83" ht="12" customHeight="1">
      <c r="A61" s="1882" t="s">
        <v>1632</v>
      </c>
      <c r="B61" s="1921"/>
      <c r="C61" s="1921"/>
      <c r="D61" s="1921"/>
      <c r="E61" s="1921"/>
      <c r="F61" s="1921"/>
      <c r="G61" s="1921"/>
      <c r="H61" s="1921"/>
      <c r="I61" s="1921"/>
      <c r="J61" s="1921"/>
      <c r="K61" s="1921" t="s">
        <v>1636</v>
      </c>
      <c r="L61" s="1921"/>
      <c r="M61" s="1921"/>
      <c r="N61" s="1921"/>
      <c r="O61" s="1921"/>
      <c r="P61" s="1921"/>
      <c r="Q61" s="1921"/>
      <c r="R61" s="1921"/>
      <c r="S61" s="1921"/>
      <c r="T61" s="1921"/>
      <c r="U61" s="1921"/>
      <c r="V61" s="1882" t="s">
        <v>1634</v>
      </c>
      <c r="W61" s="1921"/>
      <c r="X61" s="1921"/>
      <c r="Y61" s="1921"/>
      <c r="Z61" s="1921"/>
      <c r="AA61" s="1921"/>
      <c r="AB61" s="1921"/>
      <c r="AC61" s="1921"/>
      <c r="AD61" s="1921"/>
      <c r="AE61" s="1921"/>
      <c r="AF61" s="1921" t="s">
        <v>1636</v>
      </c>
      <c r="AG61" s="1945"/>
      <c r="AH61" s="1945"/>
      <c r="AI61" s="1945"/>
      <c r="AJ61" s="1945"/>
      <c r="AK61" s="1945"/>
      <c r="AL61" s="1945"/>
      <c r="AM61" s="1945"/>
      <c r="AN61" s="1945"/>
      <c r="AO61" s="1945"/>
      <c r="AP61" s="1273"/>
      <c r="BK61" s="1274"/>
    </row>
    <row r="62" spans="1:83" ht="12" customHeight="1">
      <c r="A62" s="1921"/>
      <c r="B62" s="1921"/>
      <c r="C62" s="1921"/>
      <c r="D62" s="1921"/>
      <c r="E62" s="1921"/>
      <c r="F62" s="1921"/>
      <c r="G62" s="1921"/>
      <c r="H62" s="1921"/>
      <c r="I62" s="1921"/>
      <c r="J62" s="1921"/>
      <c r="K62" s="1921"/>
      <c r="L62" s="1921"/>
      <c r="M62" s="1921"/>
      <c r="N62" s="1921"/>
      <c r="O62" s="1921"/>
      <c r="P62" s="1921"/>
      <c r="Q62" s="1921"/>
      <c r="R62" s="1921"/>
      <c r="S62" s="1921"/>
      <c r="T62" s="1921"/>
      <c r="U62" s="1921"/>
      <c r="V62" s="1921"/>
      <c r="W62" s="1921"/>
      <c r="X62" s="1921"/>
      <c r="Y62" s="1921"/>
      <c r="Z62" s="1921"/>
      <c r="AA62" s="1921"/>
      <c r="AB62" s="1921"/>
      <c r="AC62" s="1921"/>
      <c r="AD62" s="1921"/>
      <c r="AE62" s="1921"/>
      <c r="AF62" s="1945"/>
      <c r="AG62" s="1945"/>
      <c r="AH62" s="1945"/>
      <c r="AI62" s="1945"/>
      <c r="AJ62" s="1945"/>
      <c r="AK62" s="1945"/>
      <c r="AL62" s="1945"/>
      <c r="AM62" s="1945"/>
      <c r="AN62" s="1945"/>
      <c r="AO62" s="1945"/>
      <c r="AP62" s="1273"/>
      <c r="BK62" s="1274"/>
    </row>
    <row r="63" spans="1:83" ht="12" customHeight="1">
      <c r="A63" s="1921"/>
      <c r="B63" s="1921"/>
      <c r="C63" s="1921"/>
      <c r="D63" s="1921"/>
      <c r="E63" s="1921"/>
      <c r="F63" s="1921"/>
      <c r="G63" s="1921"/>
      <c r="H63" s="1921"/>
      <c r="I63" s="1921"/>
      <c r="J63" s="1921"/>
      <c r="K63" s="1921"/>
      <c r="L63" s="1921"/>
      <c r="M63" s="1921"/>
      <c r="N63" s="1921"/>
      <c r="O63" s="1921"/>
      <c r="P63" s="1921"/>
      <c r="Q63" s="1921"/>
      <c r="R63" s="1921"/>
      <c r="S63" s="1921"/>
      <c r="T63" s="1921"/>
      <c r="U63" s="1921"/>
      <c r="V63" s="1921"/>
      <c r="W63" s="1921"/>
      <c r="X63" s="1921"/>
      <c r="Y63" s="1921"/>
      <c r="Z63" s="1921"/>
      <c r="AA63" s="1921"/>
      <c r="AB63" s="1921"/>
      <c r="AC63" s="1921"/>
      <c r="AD63" s="1921"/>
      <c r="AE63" s="1921"/>
      <c r="AF63" s="1945"/>
      <c r="AG63" s="1945"/>
      <c r="AH63" s="1945"/>
      <c r="AI63" s="1945"/>
      <c r="AJ63" s="1945"/>
      <c r="AK63" s="1945"/>
      <c r="AL63" s="1945"/>
      <c r="AM63" s="1945"/>
      <c r="AN63" s="1945"/>
      <c r="AO63" s="1945"/>
      <c r="AP63" s="1273"/>
      <c r="BK63" s="1274"/>
    </row>
    <row r="64" spans="1:83" ht="12" customHeight="1">
      <c r="A64" s="1234"/>
      <c r="B64" s="1234"/>
      <c r="C64" s="1234"/>
      <c r="D64" s="1234"/>
      <c r="E64" s="1234"/>
      <c r="F64" s="1234"/>
      <c r="G64" s="1234"/>
      <c r="H64" s="1944"/>
      <c r="I64" s="1944"/>
      <c r="J64" s="1944"/>
      <c r="K64" s="1944"/>
      <c r="L64" s="1944"/>
      <c r="M64" s="1944"/>
      <c r="N64" s="1944"/>
      <c r="O64" s="1944"/>
      <c r="P64" s="1944"/>
      <c r="Q64" s="1944"/>
      <c r="R64" s="1944"/>
      <c r="S64" s="1944"/>
      <c r="T64" s="1944"/>
      <c r="U64" s="1944"/>
      <c r="V64" s="1944"/>
      <c r="W64" s="1944"/>
      <c r="X64" s="1944"/>
      <c r="Y64" s="1944"/>
      <c r="Z64" s="1944"/>
      <c r="AA64" s="1944"/>
      <c r="AB64" s="1944"/>
      <c r="AC64" s="1944"/>
      <c r="AD64" s="1944"/>
      <c r="AE64" s="1944"/>
      <c r="AF64" s="1944"/>
      <c r="AG64" s="1944"/>
      <c r="AH64" s="1944"/>
      <c r="AI64" s="1944"/>
      <c r="AJ64" s="1944"/>
      <c r="AK64" s="1944"/>
      <c r="AL64" s="1944"/>
      <c r="AM64" s="1944"/>
      <c r="AN64" s="1944"/>
      <c r="AO64" s="1944"/>
      <c r="AP64" s="1273"/>
      <c r="BK64" s="1274"/>
    </row>
    <row r="65" ht="13.5" customHeight="1"/>
    <row r="66" ht="13.5" customHeight="1"/>
    <row r="67" ht="13.5" customHeight="1"/>
    <row r="68" ht="13.5" customHeight="1"/>
    <row r="69" ht="13.5" customHeight="1"/>
  </sheetData>
  <mergeCells count="164">
    <mergeCell ref="BM58:CE58"/>
    <mergeCell ref="A61:J63"/>
    <mergeCell ref="K61:U63"/>
    <mergeCell ref="V61:AE63"/>
    <mergeCell ref="AF61:AO63"/>
    <mergeCell ref="H64:AO64"/>
    <mergeCell ref="X56:AB57"/>
    <mergeCell ref="AC56:AO57"/>
    <mergeCell ref="C58:G59"/>
    <mergeCell ref="H58:U59"/>
    <mergeCell ref="X58:AB59"/>
    <mergeCell ref="AC58:AO59"/>
    <mergeCell ref="C56:G57"/>
    <mergeCell ref="H56:U57"/>
    <mergeCell ref="B52:F53"/>
    <mergeCell ref="H52:U53"/>
    <mergeCell ref="W52:AA53"/>
    <mergeCell ref="AC52:AO53"/>
    <mergeCell ref="B54:F55"/>
    <mergeCell ref="H54:U55"/>
    <mergeCell ref="W54:AA55"/>
    <mergeCell ref="AC54:AO55"/>
    <mergeCell ref="AQ47:AZ49"/>
    <mergeCell ref="B50:F51"/>
    <mergeCell ref="H50:U51"/>
    <mergeCell ref="W50:AA51"/>
    <mergeCell ref="AC50:AO51"/>
    <mergeCell ref="B48:F49"/>
    <mergeCell ref="H48:U49"/>
    <mergeCell ref="W48:AA49"/>
    <mergeCell ref="AC48:AO49"/>
    <mergeCell ref="B45:F46"/>
    <mergeCell ref="H45:U46"/>
    <mergeCell ref="W45:AA46"/>
    <mergeCell ref="AC45:AO46"/>
    <mergeCell ref="N36:W37"/>
    <mergeCell ref="X36:AF37"/>
    <mergeCell ref="AG36:AO37"/>
    <mergeCell ref="AS36:AY37"/>
    <mergeCell ref="AZ36:BJ37"/>
    <mergeCell ref="N40:Q41"/>
    <mergeCell ref="R40:X41"/>
    <mergeCell ref="Y40:AD41"/>
    <mergeCell ref="AE40:AJ41"/>
    <mergeCell ref="AK40:AO41"/>
    <mergeCell ref="AS40:AY41"/>
    <mergeCell ref="B34:F43"/>
    <mergeCell ref="I34:L37"/>
    <mergeCell ref="N34:W35"/>
    <mergeCell ref="X34:AF35"/>
    <mergeCell ref="AG34:AO35"/>
    <mergeCell ref="H38:M43"/>
    <mergeCell ref="N38:Q39"/>
    <mergeCell ref="R38:X39"/>
    <mergeCell ref="Y38:AD39"/>
    <mergeCell ref="BA47:BJ49"/>
    <mergeCell ref="BL38:BT39"/>
    <mergeCell ref="BU38:CE39"/>
    <mergeCell ref="AZ34:BJ35"/>
    <mergeCell ref="BL34:BT35"/>
    <mergeCell ref="BU34:CE35"/>
    <mergeCell ref="AZ40:BJ41"/>
    <mergeCell ref="BL40:BT41"/>
    <mergeCell ref="BU40:CE41"/>
    <mergeCell ref="BK47:BT49"/>
    <mergeCell ref="BU47:CE49"/>
    <mergeCell ref="BN42:BT43"/>
    <mergeCell ref="BU42:CE43"/>
    <mergeCell ref="BN44:BT45"/>
    <mergeCell ref="BU44:CE45"/>
    <mergeCell ref="N42:Q43"/>
    <mergeCell ref="AQ34:AY35"/>
    <mergeCell ref="BL36:BT37"/>
    <mergeCell ref="BU36:CE37"/>
    <mergeCell ref="BK29:BR30"/>
    <mergeCell ref="BS29:BY30"/>
    <mergeCell ref="BZ29:CE30"/>
    <mergeCell ref="I31:L32"/>
    <mergeCell ref="N31:AB32"/>
    <mergeCell ref="AC31:AO32"/>
    <mergeCell ref="BD31:BJ32"/>
    <mergeCell ref="BK31:BR32"/>
    <mergeCell ref="BS31:BY32"/>
    <mergeCell ref="BZ31:CE32"/>
    <mergeCell ref="AE38:AJ39"/>
    <mergeCell ref="AK38:AO39"/>
    <mergeCell ref="AQ38:AY39"/>
    <mergeCell ref="AZ38:BJ39"/>
    <mergeCell ref="R42:X43"/>
    <mergeCell ref="Y42:AD43"/>
    <mergeCell ref="AE42:AJ43"/>
    <mergeCell ref="AK42:AO43"/>
    <mergeCell ref="BH21:BL21"/>
    <mergeCell ref="AX22:BG23"/>
    <mergeCell ref="BH22:BL22"/>
    <mergeCell ref="BM22:BU23"/>
    <mergeCell ref="BV22:CE23"/>
    <mergeCell ref="BN25:BV26"/>
    <mergeCell ref="BW25:CE26"/>
    <mergeCell ref="B27:F32"/>
    <mergeCell ref="I27:L28"/>
    <mergeCell ref="N27:AB28"/>
    <mergeCell ref="AC27:AO28"/>
    <mergeCell ref="BD27:BM28"/>
    <mergeCell ref="BN27:BV28"/>
    <mergeCell ref="BW27:CE28"/>
    <mergeCell ref="I29:L30"/>
    <mergeCell ref="AC23:AO25"/>
    <mergeCell ref="BH23:BL23"/>
    <mergeCell ref="AR25:AV32"/>
    <mergeCell ref="AY25:BB28"/>
    <mergeCell ref="BD25:BM26"/>
    <mergeCell ref="N29:AB30"/>
    <mergeCell ref="AC29:AO30"/>
    <mergeCell ref="AX29:BC32"/>
    <mergeCell ref="BD29:BJ30"/>
    <mergeCell ref="AR11:AV13"/>
    <mergeCell ref="BM14:BQ16"/>
    <mergeCell ref="BS14:CE16"/>
    <mergeCell ref="R15:V15"/>
    <mergeCell ref="B17:F19"/>
    <mergeCell ref="H17:AO19"/>
    <mergeCell ref="AR18:AV23"/>
    <mergeCell ref="AX18:BG19"/>
    <mergeCell ref="BH18:BU19"/>
    <mergeCell ref="BV18:CE19"/>
    <mergeCell ref="B20:F22"/>
    <mergeCell ref="H14:Q15"/>
    <mergeCell ref="R14:V14"/>
    <mergeCell ref="W14:AE15"/>
    <mergeCell ref="AF14:AO15"/>
    <mergeCell ref="AR14:AV16"/>
    <mergeCell ref="AX14:BK16"/>
    <mergeCell ref="B23:F25"/>
    <mergeCell ref="H23:U25"/>
    <mergeCell ref="W23:AA25"/>
    <mergeCell ref="AX20:BG21"/>
    <mergeCell ref="BH20:BL20"/>
    <mergeCell ref="BM20:BU21"/>
    <mergeCell ref="BV20:CE21"/>
    <mergeCell ref="A3:AO4"/>
    <mergeCell ref="AQ3:CE4"/>
    <mergeCell ref="AR5:AV7"/>
    <mergeCell ref="AX5:BK7"/>
    <mergeCell ref="BM5:BQ7"/>
    <mergeCell ref="BS5:CE7"/>
    <mergeCell ref="B6:G6"/>
    <mergeCell ref="H6:AK6"/>
    <mergeCell ref="H20:AO22"/>
    <mergeCell ref="AX11:CE13"/>
    <mergeCell ref="H12:Q13"/>
    <mergeCell ref="R12:V12"/>
    <mergeCell ref="W12:AE13"/>
    <mergeCell ref="AF12:AO13"/>
    <mergeCell ref="R13:V13"/>
    <mergeCell ref="B8:G8"/>
    <mergeCell ref="H8:AK8"/>
    <mergeCell ref="AR8:AV10"/>
    <mergeCell ref="AX8:CE9"/>
    <mergeCell ref="B10:F15"/>
    <mergeCell ref="H10:Q11"/>
    <mergeCell ref="R10:AE11"/>
    <mergeCell ref="AF10:AO11"/>
    <mergeCell ref="AX10:CE10"/>
  </mergeCells>
  <phoneticPr fontId="1"/>
  <hyperlinks>
    <hyperlink ref="E5" r:id="rId1" display="http://www.moriya-s.co.jp/news/rouanexel1.html"/>
    <hyperlink ref="E4" r:id="rId2" display="http://www.pref.kagoshima.jp/ah01/infra/tochi-kensetu/kensetu/sekoutaisei.html"/>
    <hyperlink ref="E2" r:id="rId3" display="http://www.mlit.go.jp/totikensangyo/const/1_6_bt_000191.html"/>
    <hyperlink ref="AR2" r:id="rId4" display="http://www.mlit.go.jp/common/000998177.pdf"/>
    <hyperlink ref="AR3" r:id="rId5" display="http://www.mlit.go.jp/common/000998178.pdf"/>
    <hyperlink ref="AR4" r:id="rId6" display="http://www.mlit.go.jp/common/000998179.pdf"/>
    <hyperlink ref="BM4" r:id="rId7" display="http://www.mlit.go.jp/totikensangyo/const/totikensangyo_const_tk2_000080.html"/>
  </hyperlinks>
  <printOptions horizontalCentered="1"/>
  <pageMargins left="0.78740157480314965" right="0.78740157480314965" top="0.59055118110236227" bottom="0.59055118110236227" header="0.51181102362204722" footer="0.51181102362204722"/>
  <pageSetup paperSize="8" scale="97" orientation="landscape" verticalDpi="300" r:id="rId8"/>
  <headerFooter alignWithMargins="0"/>
  <drawing r:id="rId9"/>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50"/>
    <pageSetUpPr fitToPage="1"/>
  </sheetPr>
  <dimension ref="A1:CH62"/>
  <sheetViews>
    <sheetView view="pageBreakPreview" zoomScale="55" zoomScaleNormal="70" zoomScaleSheetLayoutView="55" workbookViewId="0">
      <selection activeCell="AN67" sqref="AN67"/>
    </sheetView>
  </sheetViews>
  <sheetFormatPr defaultColWidth="2.25" defaultRowHeight="13.5"/>
  <cols>
    <col min="1" max="1" width="0.875" style="1236" customWidth="1"/>
    <col min="2" max="3" width="2.25" style="1236" customWidth="1"/>
    <col min="4" max="4" width="4.75" style="1236" customWidth="1"/>
    <col min="5" max="6" width="2.25" style="1236" customWidth="1"/>
    <col min="7" max="7" width="1" style="1236" customWidth="1"/>
    <col min="8" max="20" width="2.25" style="1236" customWidth="1"/>
    <col min="21" max="21" width="1.25" style="1236" customWidth="1"/>
    <col min="22" max="22" width="1" style="1236" customWidth="1"/>
    <col min="23" max="25" width="2.25" style="1236" customWidth="1"/>
    <col min="26" max="26" width="6.625" style="1236" customWidth="1"/>
    <col min="27" max="27" width="2.25" style="1236" customWidth="1"/>
    <col min="28" max="28" width="1" style="1236" customWidth="1"/>
    <col min="29" max="42" width="2.25" style="1236" customWidth="1"/>
    <col min="43" max="43" width="21.375" style="1236" customWidth="1"/>
    <col min="44" max="44" width="0.875" style="1236" customWidth="1"/>
    <col min="45" max="49" width="2.25" style="1236" customWidth="1"/>
    <col min="50" max="50" width="1" style="1236" customWidth="1"/>
    <col min="51" max="63" width="2.25" style="1236" customWidth="1"/>
    <col min="64" max="64" width="1.25" style="1236" customWidth="1"/>
    <col min="65" max="65" width="1" style="1236" customWidth="1"/>
    <col min="66" max="70" width="2.25" style="1236" customWidth="1"/>
    <col min="71" max="71" width="1" style="1236" customWidth="1"/>
    <col min="72" max="16384" width="2.25" style="1236"/>
  </cols>
  <sheetData>
    <row r="1" spans="1:86" s="1292" customFormat="1" ht="13.5" customHeight="1">
      <c r="A1" s="1234"/>
      <c r="B1" s="1234"/>
      <c r="C1" s="1234"/>
      <c r="D1" s="1234"/>
      <c r="E1" s="1234"/>
      <c r="F1" s="1234"/>
      <c r="G1" s="1234"/>
      <c r="H1" s="1234"/>
      <c r="I1" s="1234"/>
      <c r="J1" s="1234"/>
      <c r="K1" s="1234"/>
      <c r="L1" s="1234"/>
      <c r="M1" s="1234"/>
      <c r="N1" s="1234"/>
      <c r="O1" s="1234"/>
      <c r="P1" s="1234"/>
      <c r="Q1" s="1234"/>
      <c r="R1" s="1234"/>
      <c r="S1" s="1234"/>
      <c r="T1" s="1234"/>
      <c r="U1" s="1234"/>
      <c r="V1" s="1234"/>
      <c r="W1" s="1234"/>
      <c r="X1" s="1234"/>
      <c r="Y1" s="1234"/>
      <c r="Z1" s="1234"/>
      <c r="AA1" s="1234"/>
      <c r="AB1" s="1234"/>
      <c r="AC1" s="1234"/>
      <c r="AD1" s="1234"/>
      <c r="AE1" s="1234"/>
      <c r="AF1" s="1234"/>
      <c r="AG1" s="1234"/>
      <c r="AH1" s="1234" t="s">
        <v>356</v>
      </c>
      <c r="AI1" s="1234"/>
      <c r="AJ1" s="1234"/>
      <c r="AK1" s="1234" t="s">
        <v>435</v>
      </c>
      <c r="AL1" s="1234"/>
      <c r="AM1" s="1234"/>
      <c r="AN1" s="1234" t="s">
        <v>436</v>
      </c>
      <c r="AO1" s="1234"/>
      <c r="AP1" s="1234"/>
      <c r="AQ1" s="1234"/>
      <c r="AR1" s="1234"/>
      <c r="AS1" s="1234"/>
      <c r="AT1" s="1234"/>
      <c r="AU1" s="1234"/>
      <c r="AV1" s="1234"/>
      <c r="AW1" s="1234"/>
      <c r="AX1" s="1234"/>
      <c r="AY1" s="1944"/>
      <c r="AZ1" s="1944"/>
      <c r="BA1" s="1944"/>
      <c r="BB1" s="1944"/>
      <c r="BC1" s="1944"/>
      <c r="BD1" s="1944"/>
      <c r="BE1" s="1944"/>
      <c r="BF1" s="1944"/>
      <c r="BG1" s="1944"/>
      <c r="BH1" s="1944"/>
      <c r="BI1" s="1944"/>
      <c r="BJ1" s="1944"/>
      <c r="BK1" s="1944"/>
      <c r="BL1" s="1944"/>
      <c r="BM1" s="1944"/>
      <c r="BN1" s="1944"/>
      <c r="BO1" s="1944"/>
      <c r="BP1" s="1944"/>
      <c r="BQ1" s="1944"/>
      <c r="BR1" s="1944"/>
      <c r="BS1" s="1944"/>
      <c r="BT1" s="1944"/>
      <c r="BU1" s="1944"/>
      <c r="BV1" s="1944"/>
      <c r="BW1" s="1944"/>
      <c r="BX1" s="1944"/>
      <c r="BY1" s="1944"/>
      <c r="BZ1" s="1944"/>
      <c r="CA1" s="1944"/>
      <c r="CB1" s="1944"/>
      <c r="CC1" s="1944"/>
      <c r="CD1" s="1944"/>
      <c r="CE1" s="1944"/>
      <c r="CF1" s="1944"/>
      <c r="CG1" s="1291"/>
      <c r="CH1" s="1291"/>
    </row>
    <row r="2" spans="1:86" s="1292" customFormat="1" ht="7.5" customHeight="1">
      <c r="A2" s="1234"/>
      <c r="B2" s="1234"/>
      <c r="C2" s="1234"/>
      <c r="D2" s="1234"/>
      <c r="E2" s="1234"/>
      <c r="F2" s="1234"/>
      <c r="G2" s="1234"/>
      <c r="H2" s="1234"/>
      <c r="I2" s="1234"/>
      <c r="J2" s="1234"/>
      <c r="K2" s="1234"/>
      <c r="L2" s="1234"/>
      <c r="M2" s="1234"/>
      <c r="N2" s="1234"/>
      <c r="O2" s="1234"/>
      <c r="P2" s="1234"/>
      <c r="Q2" s="1234"/>
      <c r="R2" s="1234"/>
      <c r="S2" s="1234"/>
      <c r="T2" s="1234"/>
      <c r="U2" s="1234"/>
      <c r="V2" s="1234"/>
      <c r="W2" s="1234"/>
      <c r="X2" s="1234"/>
      <c r="Y2" s="1234"/>
      <c r="Z2" s="1234"/>
      <c r="AA2" s="1234"/>
      <c r="AB2" s="1234"/>
      <c r="AC2" s="1234"/>
      <c r="AD2" s="1234"/>
      <c r="AE2" s="1234"/>
      <c r="AF2" s="1234"/>
      <c r="AG2" s="1234"/>
      <c r="AH2" s="1234"/>
      <c r="AI2" s="1234"/>
      <c r="AJ2" s="1234"/>
      <c r="AK2" s="1234"/>
      <c r="AL2" s="1234"/>
      <c r="AM2" s="1234"/>
      <c r="AN2" s="1234"/>
      <c r="AO2" s="1234"/>
      <c r="AP2" s="1234"/>
      <c r="AQ2" s="1234"/>
      <c r="AR2" s="1234"/>
      <c r="AS2" s="1234"/>
      <c r="AT2" s="1234"/>
      <c r="AU2" s="1234"/>
      <c r="AV2" s="1234"/>
      <c r="AW2" s="1234"/>
      <c r="AX2" s="1234"/>
      <c r="AY2" s="1234"/>
      <c r="AZ2" s="1234"/>
      <c r="BA2" s="1234"/>
      <c r="BB2" s="1234"/>
      <c r="BC2" s="1234"/>
      <c r="BD2" s="1234"/>
      <c r="BE2" s="1234"/>
      <c r="BF2" s="1234"/>
      <c r="BG2" s="1234"/>
      <c r="BH2" s="1234"/>
      <c r="BI2" s="1234"/>
      <c r="BJ2" s="1234"/>
      <c r="BK2" s="1234"/>
      <c r="BL2" s="1234"/>
      <c r="BM2" s="1234"/>
      <c r="BN2" s="1234"/>
      <c r="BO2" s="1234"/>
      <c r="BP2" s="1234"/>
      <c r="BQ2" s="1234"/>
      <c r="BR2" s="1234"/>
      <c r="BS2" s="1234"/>
      <c r="BT2" s="1234"/>
      <c r="BU2" s="1234"/>
      <c r="BV2" s="1234"/>
      <c r="BW2" s="1234"/>
      <c r="BX2" s="1234"/>
      <c r="BY2" s="1234"/>
      <c r="BZ2" s="1234"/>
      <c r="CA2" s="1234"/>
      <c r="CB2" s="1234"/>
      <c r="CC2" s="1234"/>
      <c r="CD2" s="1234"/>
      <c r="CE2" s="1234"/>
      <c r="CF2" s="1234"/>
      <c r="CG2" s="1291"/>
      <c r="CH2" s="1291"/>
    </row>
    <row r="3" spans="1:86" s="1292" customFormat="1" ht="13.5" customHeight="1">
      <c r="A3" s="1806" t="s">
        <v>1524</v>
      </c>
      <c r="B3" s="1807"/>
      <c r="C3" s="1807"/>
      <c r="D3" s="1807"/>
      <c r="E3" s="1807"/>
      <c r="F3" s="1807"/>
      <c r="G3" s="1807"/>
      <c r="H3" s="1807"/>
      <c r="I3" s="1807"/>
      <c r="J3" s="1807"/>
      <c r="K3" s="1807"/>
      <c r="L3" s="1807"/>
      <c r="M3" s="1807"/>
      <c r="N3" s="1807"/>
      <c r="O3" s="1807"/>
      <c r="P3" s="1807"/>
      <c r="Q3" s="1807"/>
      <c r="R3" s="1807"/>
      <c r="S3" s="1807"/>
      <c r="T3" s="1807"/>
      <c r="U3" s="1807"/>
      <c r="V3" s="1807"/>
      <c r="W3" s="1807"/>
      <c r="X3" s="1807"/>
      <c r="Y3" s="1807"/>
      <c r="Z3" s="1807"/>
      <c r="AA3" s="1807"/>
      <c r="AB3" s="1807"/>
      <c r="AC3" s="1807"/>
      <c r="AD3" s="1807"/>
      <c r="AE3" s="1807"/>
      <c r="AF3" s="1807"/>
      <c r="AG3" s="1807"/>
      <c r="AH3" s="1807"/>
      <c r="AI3" s="1807"/>
      <c r="AJ3" s="1807"/>
      <c r="AK3" s="1807"/>
      <c r="AL3" s="1807"/>
      <c r="AM3" s="1807"/>
      <c r="AN3" s="1807"/>
      <c r="AO3" s="1807"/>
      <c r="AP3" s="1237"/>
      <c r="AQ3" s="1234"/>
      <c r="AR3" s="1808" t="s">
        <v>1525</v>
      </c>
      <c r="AS3" s="1808"/>
      <c r="AT3" s="1808"/>
      <c r="AU3" s="1808"/>
      <c r="AV3" s="1808"/>
      <c r="AW3" s="1808"/>
      <c r="AX3" s="1808"/>
      <c r="AY3" s="1808"/>
      <c r="AZ3" s="1808"/>
      <c r="BA3" s="1808"/>
      <c r="BB3" s="1808"/>
      <c r="BC3" s="1239"/>
      <c r="BD3" s="1239"/>
      <c r="BE3" s="1239"/>
      <c r="BF3" s="1239"/>
      <c r="BG3" s="1239"/>
      <c r="BH3" s="1239"/>
      <c r="BI3" s="1239"/>
      <c r="BJ3" s="1239"/>
      <c r="BK3" s="1239"/>
      <c r="BL3" s="1239"/>
      <c r="BM3" s="1239"/>
      <c r="BN3" s="1239"/>
      <c r="BO3" s="1239"/>
      <c r="BP3" s="1239"/>
      <c r="BQ3" s="1239"/>
      <c r="BR3" s="1239"/>
      <c r="BS3" s="1239"/>
      <c r="BT3" s="1239"/>
      <c r="BU3" s="1239"/>
      <c r="BV3" s="1239"/>
      <c r="BW3" s="1239"/>
      <c r="BX3" s="1239"/>
      <c r="BY3" s="1239"/>
      <c r="BZ3" s="1239"/>
      <c r="CA3" s="1239"/>
      <c r="CB3" s="1239"/>
      <c r="CC3" s="1239"/>
      <c r="CD3" s="1239"/>
      <c r="CE3" s="1239"/>
      <c r="CF3" s="1239"/>
      <c r="CG3" s="1291"/>
      <c r="CH3" s="1291"/>
    </row>
    <row r="4" spans="1:86" s="1292" customFormat="1" ht="13.5" customHeight="1">
      <c r="A4" s="1807"/>
      <c r="B4" s="1807"/>
      <c r="C4" s="1807"/>
      <c r="D4" s="1807"/>
      <c r="E4" s="1807"/>
      <c r="F4" s="1807"/>
      <c r="G4" s="1807"/>
      <c r="H4" s="1807"/>
      <c r="I4" s="1807"/>
      <c r="J4" s="1807"/>
      <c r="K4" s="1807"/>
      <c r="L4" s="1807"/>
      <c r="M4" s="1807"/>
      <c r="N4" s="1807"/>
      <c r="O4" s="1807"/>
      <c r="P4" s="1807"/>
      <c r="Q4" s="1807"/>
      <c r="R4" s="1807"/>
      <c r="S4" s="1807"/>
      <c r="T4" s="1807"/>
      <c r="U4" s="1807"/>
      <c r="V4" s="1807"/>
      <c r="W4" s="1807"/>
      <c r="X4" s="1807"/>
      <c r="Y4" s="1807"/>
      <c r="Z4" s="1807"/>
      <c r="AA4" s="1807"/>
      <c r="AB4" s="1807"/>
      <c r="AC4" s="1807"/>
      <c r="AD4" s="1807"/>
      <c r="AE4" s="1807"/>
      <c r="AF4" s="1807"/>
      <c r="AG4" s="1807"/>
      <c r="AH4" s="1807"/>
      <c r="AI4" s="1807"/>
      <c r="AJ4" s="1807"/>
      <c r="AK4" s="1807"/>
      <c r="AL4" s="1807"/>
      <c r="AM4" s="1807"/>
      <c r="AN4" s="1807"/>
      <c r="AO4" s="1807"/>
      <c r="AP4" s="1237"/>
      <c r="AQ4" s="1234"/>
      <c r="AR4" s="1973"/>
      <c r="AS4" s="1973"/>
      <c r="AT4" s="1973"/>
      <c r="AU4" s="1973"/>
      <c r="AV4" s="1973"/>
      <c r="AW4" s="1973"/>
      <c r="AX4" s="1973"/>
      <c r="AY4" s="1973"/>
      <c r="AZ4" s="1973"/>
      <c r="BA4" s="1973"/>
      <c r="BB4" s="1973"/>
      <c r="BC4" s="1974" t="s">
        <v>1526</v>
      </c>
      <c r="BD4" s="1974"/>
      <c r="BE4" s="1974"/>
      <c r="BF4" s="1974"/>
      <c r="BG4" s="1974"/>
      <c r="BH4" s="1974"/>
      <c r="BI4" s="1974"/>
      <c r="BJ4" s="1974"/>
      <c r="BK4" s="1974"/>
      <c r="BL4" s="1974"/>
      <c r="BM4" s="1974"/>
      <c r="BN4" s="1974"/>
      <c r="BO4" s="1974"/>
      <c r="BP4" s="1974"/>
      <c r="BQ4" s="1974"/>
      <c r="BR4" s="1974"/>
      <c r="BS4" s="1974"/>
      <c r="BT4" s="1974"/>
      <c r="BU4" s="1974"/>
      <c r="BV4" s="1974"/>
      <c r="BW4" s="1974"/>
      <c r="BX4" s="1974"/>
      <c r="BY4" s="1974"/>
      <c r="BZ4" s="1974"/>
      <c r="CA4" s="1974"/>
      <c r="CB4" s="1974"/>
      <c r="CC4" s="1974"/>
      <c r="CD4" s="1974"/>
      <c r="CE4" s="1974"/>
      <c r="CF4" s="1974"/>
      <c r="CG4" s="1291"/>
      <c r="CH4" s="1291"/>
    </row>
    <row r="5" spans="1:86" s="1292" customFormat="1" ht="9" customHeight="1">
      <c r="A5" s="1237"/>
      <c r="B5" s="1237"/>
      <c r="C5" s="1237"/>
      <c r="D5" s="1237"/>
      <c r="E5" s="1237"/>
      <c r="F5" s="1237"/>
      <c r="G5" s="1237"/>
      <c r="H5" s="1237"/>
      <c r="I5" s="1237"/>
      <c r="J5" s="1237"/>
      <c r="K5" s="1237"/>
      <c r="L5" s="1237"/>
      <c r="M5" s="1237"/>
      <c r="N5" s="1237"/>
      <c r="O5" s="1237"/>
      <c r="P5" s="1237"/>
      <c r="Q5" s="1237"/>
      <c r="R5" s="1237"/>
      <c r="S5" s="1237"/>
      <c r="T5" s="1237"/>
      <c r="U5" s="1237"/>
      <c r="V5" s="1237"/>
      <c r="W5" s="1237"/>
      <c r="X5" s="1237"/>
      <c r="Y5" s="1237"/>
      <c r="Z5" s="1237"/>
      <c r="AA5" s="1237"/>
      <c r="AB5" s="1237"/>
      <c r="AC5" s="1237"/>
      <c r="AD5" s="1237"/>
      <c r="AE5" s="1237"/>
      <c r="AF5" s="1237"/>
      <c r="AG5" s="1237"/>
      <c r="AH5" s="1237"/>
      <c r="AI5" s="1237"/>
      <c r="AJ5" s="1237"/>
      <c r="AK5" s="1237"/>
      <c r="AL5" s="1237"/>
      <c r="AM5" s="1237"/>
      <c r="AN5" s="1237"/>
      <c r="AO5" s="1237"/>
      <c r="AP5" s="1237"/>
      <c r="AQ5" s="1234"/>
      <c r="AR5" s="1240"/>
      <c r="AS5" s="1809" t="s">
        <v>362</v>
      </c>
      <c r="AT5" s="1809"/>
      <c r="AU5" s="1809"/>
      <c r="AV5" s="1809"/>
      <c r="AW5" s="1809"/>
      <c r="AX5" s="1242"/>
      <c r="AY5" s="1812"/>
      <c r="AZ5" s="1813"/>
      <c r="BA5" s="1813"/>
      <c r="BB5" s="1813"/>
      <c r="BC5" s="1813"/>
      <c r="BD5" s="1813"/>
      <c r="BE5" s="1813"/>
      <c r="BF5" s="1813"/>
      <c r="BG5" s="1813"/>
      <c r="BH5" s="1813"/>
      <c r="BI5" s="1813"/>
      <c r="BJ5" s="1813"/>
      <c r="BK5" s="1813"/>
      <c r="BL5" s="1814"/>
      <c r="BM5" s="1240"/>
      <c r="BN5" s="1809" t="s">
        <v>1475</v>
      </c>
      <c r="BO5" s="1809"/>
      <c r="BP5" s="1809"/>
      <c r="BQ5" s="1809"/>
      <c r="BR5" s="1809"/>
      <c r="BS5" s="1242"/>
      <c r="BT5" s="1812"/>
      <c r="BU5" s="1813"/>
      <c r="BV5" s="1813"/>
      <c r="BW5" s="1813"/>
      <c r="BX5" s="1813"/>
      <c r="BY5" s="1813"/>
      <c r="BZ5" s="1813"/>
      <c r="CA5" s="1813"/>
      <c r="CB5" s="1813"/>
      <c r="CC5" s="1813"/>
      <c r="CD5" s="1813"/>
      <c r="CE5" s="1813"/>
      <c r="CF5" s="1814"/>
      <c r="CG5" s="1291"/>
      <c r="CH5" s="1291"/>
    </row>
    <row r="6" spans="1:86" s="1292" customFormat="1" ht="13.5" customHeight="1">
      <c r="A6" s="1234"/>
      <c r="B6" s="1852" t="s">
        <v>1527</v>
      </c>
      <c r="C6" s="1852"/>
      <c r="D6" s="1852"/>
      <c r="E6" s="1852"/>
      <c r="F6" s="1852"/>
      <c r="G6" s="1260"/>
      <c r="H6" s="1234"/>
      <c r="I6" s="1234"/>
      <c r="J6" s="1234"/>
      <c r="K6" s="1234"/>
      <c r="L6" s="1234"/>
      <c r="M6" s="1234"/>
      <c r="N6" s="1234"/>
      <c r="O6" s="1234"/>
      <c r="P6" s="1234"/>
      <c r="Q6" s="1234"/>
      <c r="R6" s="1234"/>
      <c r="S6" s="1234"/>
      <c r="T6" s="1234"/>
      <c r="U6" s="1234"/>
      <c r="V6" s="1234"/>
      <c r="W6" s="1234"/>
      <c r="X6" s="1234"/>
      <c r="Y6" s="1234"/>
      <c r="Z6" s="1234"/>
      <c r="AA6" s="1234"/>
      <c r="AB6" s="1234"/>
      <c r="AC6" s="1234"/>
      <c r="AD6" s="1234"/>
      <c r="AE6" s="1234"/>
      <c r="AF6" s="1234"/>
      <c r="AG6" s="1234"/>
      <c r="AH6" s="1234"/>
      <c r="AI6" s="1234"/>
      <c r="AJ6" s="1234"/>
      <c r="AK6" s="1234"/>
      <c r="AL6" s="1234"/>
      <c r="AM6" s="1234"/>
      <c r="AN6" s="1234"/>
      <c r="AO6" s="1234"/>
      <c r="AP6" s="1234"/>
      <c r="AQ6" s="1234"/>
      <c r="AR6" s="1245"/>
      <c r="AS6" s="1810"/>
      <c r="AT6" s="1810"/>
      <c r="AU6" s="1810"/>
      <c r="AV6" s="1810"/>
      <c r="AW6" s="1810"/>
      <c r="AX6" s="1246"/>
      <c r="AY6" s="1815"/>
      <c r="AZ6" s="1816"/>
      <c r="BA6" s="1816"/>
      <c r="BB6" s="1816"/>
      <c r="BC6" s="1816"/>
      <c r="BD6" s="1816"/>
      <c r="BE6" s="1816"/>
      <c r="BF6" s="1816"/>
      <c r="BG6" s="1816"/>
      <c r="BH6" s="1816"/>
      <c r="BI6" s="1816"/>
      <c r="BJ6" s="1816"/>
      <c r="BK6" s="1816"/>
      <c r="BL6" s="1817"/>
      <c r="BM6" s="1245"/>
      <c r="BN6" s="1810"/>
      <c r="BO6" s="1810"/>
      <c r="BP6" s="1810"/>
      <c r="BQ6" s="1810"/>
      <c r="BR6" s="1810"/>
      <c r="BS6" s="1246"/>
      <c r="BT6" s="1815"/>
      <c r="BU6" s="1816"/>
      <c r="BV6" s="1816"/>
      <c r="BW6" s="1816"/>
      <c r="BX6" s="1816"/>
      <c r="BY6" s="1816"/>
      <c r="BZ6" s="1816"/>
      <c r="CA6" s="1816"/>
      <c r="CB6" s="1816"/>
      <c r="CC6" s="1816"/>
      <c r="CD6" s="1816"/>
      <c r="CE6" s="1816"/>
      <c r="CF6" s="1817"/>
      <c r="CG6" s="1291"/>
      <c r="CH6" s="1291"/>
    </row>
    <row r="7" spans="1:86" s="1292" customFormat="1" ht="13.5" customHeight="1">
      <c r="A7" s="1234"/>
      <c r="B7" s="1852"/>
      <c r="C7" s="1852"/>
      <c r="D7" s="1852"/>
      <c r="E7" s="1852"/>
      <c r="F7" s="1852"/>
      <c r="G7" s="1261"/>
      <c r="H7" s="1244"/>
      <c r="I7" s="1244"/>
      <c r="J7" s="1244"/>
      <c r="K7" s="1244"/>
      <c r="L7" s="1244"/>
      <c r="M7" s="1244"/>
      <c r="N7" s="1244"/>
      <c r="O7" s="1244"/>
      <c r="P7" s="1244"/>
      <c r="Q7" s="1244"/>
      <c r="R7" s="1244"/>
      <c r="S7" s="1244"/>
      <c r="T7" s="1244"/>
      <c r="U7" s="1244"/>
      <c r="V7" s="1235"/>
      <c r="W7" s="1235"/>
      <c r="X7" s="1235"/>
      <c r="Y7" s="1235"/>
      <c r="Z7" s="1235"/>
      <c r="AA7" s="1235"/>
      <c r="AB7" s="1235"/>
      <c r="AC7" s="1235"/>
      <c r="AD7" s="1235"/>
      <c r="AE7" s="1235"/>
      <c r="AF7" s="1235"/>
      <c r="AG7" s="1235"/>
      <c r="AH7" s="1235"/>
      <c r="AI7" s="1235"/>
      <c r="AJ7" s="1235"/>
      <c r="AK7" s="1235"/>
      <c r="AL7" s="1234"/>
      <c r="AM7" s="1234"/>
      <c r="AN7" s="1234"/>
      <c r="AO7" s="1234"/>
      <c r="AP7" s="1234"/>
      <c r="AQ7" s="1234"/>
      <c r="AR7" s="1248"/>
      <c r="AS7" s="1811"/>
      <c r="AT7" s="1811"/>
      <c r="AU7" s="1811"/>
      <c r="AV7" s="1811"/>
      <c r="AW7" s="1811"/>
      <c r="AX7" s="1250"/>
      <c r="AY7" s="1818"/>
      <c r="AZ7" s="1819"/>
      <c r="BA7" s="1819"/>
      <c r="BB7" s="1819"/>
      <c r="BC7" s="1819"/>
      <c r="BD7" s="1819"/>
      <c r="BE7" s="1819"/>
      <c r="BF7" s="1819"/>
      <c r="BG7" s="1819"/>
      <c r="BH7" s="1819"/>
      <c r="BI7" s="1819"/>
      <c r="BJ7" s="1819"/>
      <c r="BK7" s="1819"/>
      <c r="BL7" s="1820"/>
      <c r="BM7" s="1248"/>
      <c r="BN7" s="1811"/>
      <c r="BO7" s="1811"/>
      <c r="BP7" s="1811"/>
      <c r="BQ7" s="1811"/>
      <c r="BR7" s="1811"/>
      <c r="BS7" s="1250"/>
      <c r="BT7" s="1818"/>
      <c r="BU7" s="1819"/>
      <c r="BV7" s="1819"/>
      <c r="BW7" s="1819"/>
      <c r="BX7" s="1819"/>
      <c r="BY7" s="1819"/>
      <c r="BZ7" s="1819"/>
      <c r="CA7" s="1819"/>
      <c r="CB7" s="1819"/>
      <c r="CC7" s="1819"/>
      <c r="CD7" s="1819"/>
      <c r="CE7" s="1819"/>
      <c r="CF7" s="1820"/>
      <c r="CG7" s="1291"/>
      <c r="CH7" s="1291"/>
    </row>
    <row r="8" spans="1:86" s="1292" customFormat="1" ht="13.5" customHeight="1">
      <c r="A8" s="1234"/>
      <c r="B8" s="1243"/>
      <c r="C8" s="1243"/>
      <c r="D8" s="1243"/>
      <c r="E8" s="1243"/>
      <c r="F8" s="1243"/>
      <c r="G8" s="1243"/>
      <c r="H8" s="1234"/>
      <c r="I8" s="1234"/>
      <c r="J8" s="1234"/>
      <c r="K8" s="1234"/>
      <c r="L8" s="1234"/>
      <c r="M8" s="1234"/>
      <c r="N8" s="1234"/>
      <c r="O8" s="1234"/>
      <c r="P8" s="1234"/>
      <c r="Q8" s="1234"/>
      <c r="R8" s="1234"/>
      <c r="S8" s="1234"/>
      <c r="T8" s="1234"/>
      <c r="U8" s="1234"/>
      <c r="V8" s="1234"/>
      <c r="W8" s="1965" t="s">
        <v>1528</v>
      </c>
      <c r="X8" s="1965"/>
      <c r="Y8" s="1965"/>
      <c r="Z8" s="1965"/>
      <c r="AA8" s="1965"/>
      <c r="AB8" s="1965"/>
      <c r="AC8" s="1965"/>
      <c r="AD8" s="1965"/>
      <c r="AE8" s="1965"/>
      <c r="AF8" s="1234"/>
      <c r="AG8" s="1234"/>
      <c r="AH8" s="1234"/>
      <c r="AI8" s="1234"/>
      <c r="AJ8" s="1234"/>
      <c r="AK8" s="1234"/>
      <c r="AL8" s="1234"/>
      <c r="AM8" s="1234"/>
      <c r="AN8" s="1234"/>
      <c r="AO8" s="1234"/>
      <c r="AP8" s="1234"/>
      <c r="AQ8" s="1234"/>
      <c r="AR8" s="1240"/>
      <c r="AS8" s="1851" t="s">
        <v>1529</v>
      </c>
      <c r="AT8" s="1851"/>
      <c r="AU8" s="1851"/>
      <c r="AV8" s="1851"/>
      <c r="AW8" s="1851"/>
      <c r="AX8" s="1242"/>
      <c r="AY8" s="1854"/>
      <c r="AZ8" s="1855"/>
      <c r="BA8" s="1855"/>
      <c r="BB8" s="1855"/>
      <c r="BC8" s="1855"/>
      <c r="BD8" s="1855"/>
      <c r="BE8" s="1855"/>
      <c r="BF8" s="1855"/>
      <c r="BG8" s="1855"/>
      <c r="BH8" s="1855"/>
      <c r="BI8" s="1855"/>
      <c r="BJ8" s="1855"/>
      <c r="BK8" s="1855"/>
      <c r="BL8" s="1855"/>
      <c r="BM8" s="1855"/>
      <c r="BN8" s="1855"/>
      <c r="BO8" s="1855"/>
      <c r="BP8" s="1855"/>
      <c r="BQ8" s="1855"/>
      <c r="BR8" s="1855"/>
      <c r="BS8" s="1855"/>
      <c r="BT8" s="1855"/>
      <c r="BU8" s="1855"/>
      <c r="BV8" s="1855"/>
      <c r="BW8" s="1855"/>
      <c r="BX8" s="1855"/>
      <c r="BY8" s="1855"/>
      <c r="BZ8" s="1855"/>
      <c r="CA8" s="1855"/>
      <c r="CB8" s="1855"/>
      <c r="CC8" s="1855"/>
      <c r="CD8" s="1855"/>
      <c r="CE8" s="1855"/>
      <c r="CF8" s="1856"/>
      <c r="CG8" s="1291"/>
      <c r="CH8" s="1291"/>
    </row>
    <row r="9" spans="1:86" s="1292" customFormat="1" ht="13.5" customHeight="1">
      <c r="A9" s="1234"/>
      <c r="B9" s="1852"/>
      <c r="C9" s="1852"/>
      <c r="D9" s="1852"/>
      <c r="E9" s="1852"/>
      <c r="F9" s="1852"/>
      <c r="G9" s="1243"/>
      <c r="H9" s="1235"/>
      <c r="I9" s="1235"/>
      <c r="J9" s="1235"/>
      <c r="K9" s="1235"/>
      <c r="L9" s="1235"/>
      <c r="M9" s="1235"/>
      <c r="N9" s="1235"/>
      <c r="O9" s="1235"/>
      <c r="P9" s="1235"/>
      <c r="Q9" s="1235"/>
      <c r="R9" s="1235"/>
      <c r="S9" s="1235"/>
      <c r="T9" s="1235"/>
      <c r="U9" s="1235"/>
      <c r="V9" s="1235"/>
      <c r="W9" s="1235"/>
      <c r="X9" s="1235"/>
      <c r="Y9" s="1235"/>
      <c r="Z9" s="1235"/>
      <c r="AA9" s="1235"/>
      <c r="AB9" s="1235"/>
      <c r="AC9" s="1293"/>
      <c r="AD9" s="1235"/>
      <c r="AE9" s="1235"/>
      <c r="AF9" s="1235"/>
      <c r="AG9" s="1235"/>
      <c r="AH9" s="1235"/>
      <c r="AI9" s="1235"/>
      <c r="AJ9" s="1235"/>
      <c r="AK9" s="1235"/>
      <c r="AL9" s="1234"/>
      <c r="AM9" s="1234"/>
      <c r="AN9" s="1234"/>
      <c r="AO9" s="1234"/>
      <c r="AP9" s="1234"/>
      <c r="AQ9" s="1234"/>
      <c r="AR9" s="1245"/>
      <c r="AS9" s="1852"/>
      <c r="AT9" s="1852"/>
      <c r="AU9" s="1852"/>
      <c r="AV9" s="1852"/>
      <c r="AW9" s="1852"/>
      <c r="AX9" s="1246"/>
      <c r="AY9" s="1857"/>
      <c r="AZ9" s="1858"/>
      <c r="BA9" s="1858"/>
      <c r="BB9" s="1858"/>
      <c r="BC9" s="1858"/>
      <c r="BD9" s="1858"/>
      <c r="BE9" s="1858"/>
      <c r="BF9" s="1858"/>
      <c r="BG9" s="1858"/>
      <c r="BH9" s="1858"/>
      <c r="BI9" s="1858"/>
      <c r="BJ9" s="1858"/>
      <c r="BK9" s="1858"/>
      <c r="BL9" s="1858"/>
      <c r="BM9" s="1858"/>
      <c r="BN9" s="1858"/>
      <c r="BO9" s="1858"/>
      <c r="BP9" s="1858"/>
      <c r="BQ9" s="1858"/>
      <c r="BR9" s="1858"/>
      <c r="BS9" s="1858"/>
      <c r="BT9" s="1858"/>
      <c r="BU9" s="1858"/>
      <c r="BV9" s="1858"/>
      <c r="BW9" s="1858"/>
      <c r="BX9" s="1858"/>
      <c r="BY9" s="1858"/>
      <c r="BZ9" s="1858"/>
      <c r="CA9" s="1858"/>
      <c r="CB9" s="1858"/>
      <c r="CC9" s="1858"/>
      <c r="CD9" s="1858"/>
      <c r="CE9" s="1858"/>
      <c r="CF9" s="1859"/>
      <c r="CG9" s="1291"/>
      <c r="CH9" s="1291"/>
    </row>
    <row r="10" spans="1:86" s="1292" customFormat="1" ht="13.5" customHeight="1">
      <c r="A10" s="1234"/>
      <c r="B10" s="1852"/>
      <c r="C10" s="1852"/>
      <c r="D10" s="1852"/>
      <c r="E10" s="1852"/>
      <c r="F10" s="1852"/>
      <c r="G10" s="1967"/>
      <c r="H10" s="1967"/>
      <c r="I10" s="1967"/>
      <c r="J10" s="1967"/>
      <c r="K10" s="1967"/>
      <c r="L10" s="1967"/>
      <c r="M10" s="1967"/>
      <c r="N10" s="1967"/>
      <c r="O10" s="1967"/>
      <c r="P10" s="1967"/>
      <c r="Q10" s="1967"/>
      <c r="R10" s="1967"/>
      <c r="S10" s="1967"/>
      <c r="T10" s="1967"/>
      <c r="U10" s="1967"/>
      <c r="V10" s="1235"/>
      <c r="W10" s="1235"/>
      <c r="X10" s="1968" t="s">
        <v>518</v>
      </c>
      <c r="Y10" s="1968"/>
      <c r="Z10" s="1968"/>
      <c r="AA10" s="1968"/>
      <c r="AB10" s="1235"/>
      <c r="AC10" s="1821"/>
      <c r="AD10" s="1821"/>
      <c r="AE10" s="1821"/>
      <c r="AF10" s="1821"/>
      <c r="AG10" s="1821"/>
      <c r="AH10" s="1821"/>
      <c r="AI10" s="1821"/>
      <c r="AJ10" s="1821"/>
      <c r="AK10" s="1821"/>
      <c r="AL10" s="1821"/>
      <c r="AM10" s="1821"/>
      <c r="AN10" s="1821"/>
      <c r="AO10" s="1821"/>
      <c r="AP10" s="1235"/>
      <c r="AQ10" s="1234"/>
      <c r="AR10" s="1248"/>
      <c r="AS10" s="1853"/>
      <c r="AT10" s="1853"/>
      <c r="AU10" s="1853"/>
      <c r="AV10" s="1853"/>
      <c r="AW10" s="1853"/>
      <c r="AX10" s="1250"/>
      <c r="AY10" s="1834"/>
      <c r="AZ10" s="1835"/>
      <c r="BA10" s="1835"/>
      <c r="BB10" s="1835"/>
      <c r="BC10" s="1835"/>
      <c r="BD10" s="1835"/>
      <c r="BE10" s="1835"/>
      <c r="BF10" s="1835"/>
      <c r="BG10" s="1835"/>
      <c r="BH10" s="1835"/>
      <c r="BI10" s="1835"/>
      <c r="BJ10" s="1835"/>
      <c r="BK10" s="1835"/>
      <c r="BL10" s="1835"/>
      <c r="BM10" s="1835"/>
      <c r="BN10" s="1835"/>
      <c r="BO10" s="1835"/>
      <c r="BP10" s="1835"/>
      <c r="BQ10" s="1835"/>
      <c r="BR10" s="1835"/>
      <c r="BS10" s="1835"/>
      <c r="BT10" s="1835"/>
      <c r="BU10" s="1835"/>
      <c r="BV10" s="1835"/>
      <c r="BW10" s="1835"/>
      <c r="BX10" s="1835"/>
      <c r="BY10" s="1835"/>
      <c r="BZ10" s="1835"/>
      <c r="CA10" s="1835"/>
      <c r="CB10" s="1835"/>
      <c r="CC10" s="1835"/>
      <c r="CD10" s="1835"/>
      <c r="CE10" s="1835"/>
      <c r="CF10" s="1836"/>
      <c r="CG10" s="1291"/>
      <c r="CH10" s="1291"/>
    </row>
    <row r="11" spans="1:86" s="1292" customFormat="1" ht="13.5" customHeight="1">
      <c r="A11" s="1234"/>
      <c r="B11" s="1251"/>
      <c r="C11" s="1243"/>
      <c r="D11" s="1243"/>
      <c r="E11" s="1243"/>
      <c r="F11" s="1243"/>
      <c r="G11" s="1243"/>
      <c r="H11" s="1235"/>
      <c r="I11" s="1235"/>
      <c r="J11" s="1235"/>
      <c r="K11" s="1235"/>
      <c r="L11" s="1235"/>
      <c r="M11" s="1235"/>
      <c r="N11" s="1235"/>
      <c r="O11" s="1235"/>
      <c r="P11" s="1235"/>
      <c r="Q11" s="1235"/>
      <c r="R11" s="1235"/>
      <c r="S11" s="1235"/>
      <c r="T11" s="1235"/>
      <c r="U11" s="1235"/>
      <c r="V11" s="1235"/>
      <c r="W11" s="1235"/>
      <c r="X11" s="1235"/>
      <c r="Y11" s="1235"/>
      <c r="Z11" s="1235"/>
      <c r="AA11" s="1235"/>
      <c r="AB11" s="1235"/>
      <c r="AC11" s="1235"/>
      <c r="AD11" s="1235"/>
      <c r="AE11" s="1235"/>
      <c r="AF11" s="1235"/>
      <c r="AG11" s="1235"/>
      <c r="AH11" s="1235"/>
      <c r="AI11" s="1235"/>
      <c r="AJ11" s="1235"/>
      <c r="AK11" s="1235"/>
      <c r="AL11" s="1234"/>
      <c r="AM11" s="1234"/>
      <c r="AN11" s="1234"/>
      <c r="AO11" s="1234"/>
      <c r="AP11" s="1234"/>
      <c r="AQ11" s="1234"/>
      <c r="AR11" s="1240"/>
      <c r="AS11" s="1866" t="s">
        <v>1482</v>
      </c>
      <c r="AT11" s="1866"/>
      <c r="AU11" s="1866"/>
      <c r="AV11" s="1866"/>
      <c r="AW11" s="1866"/>
      <c r="AX11" s="1242"/>
      <c r="AY11" s="1812"/>
      <c r="AZ11" s="1813"/>
      <c r="BA11" s="1813"/>
      <c r="BB11" s="1813"/>
      <c r="BC11" s="1813"/>
      <c r="BD11" s="1813"/>
      <c r="BE11" s="1813"/>
      <c r="BF11" s="1813"/>
      <c r="BG11" s="1813"/>
      <c r="BH11" s="1813"/>
      <c r="BI11" s="1813"/>
      <c r="BJ11" s="1813"/>
      <c r="BK11" s="1813"/>
      <c r="BL11" s="1813"/>
      <c r="BM11" s="1813"/>
      <c r="BN11" s="1813"/>
      <c r="BO11" s="1813"/>
      <c r="BP11" s="1813"/>
      <c r="BQ11" s="1813"/>
      <c r="BR11" s="1813"/>
      <c r="BS11" s="1813"/>
      <c r="BT11" s="1813"/>
      <c r="BU11" s="1813"/>
      <c r="BV11" s="1813"/>
      <c r="BW11" s="1813"/>
      <c r="BX11" s="1813"/>
      <c r="BY11" s="1813"/>
      <c r="BZ11" s="1813"/>
      <c r="CA11" s="1813"/>
      <c r="CB11" s="1813"/>
      <c r="CC11" s="1813"/>
      <c r="CD11" s="1813"/>
      <c r="CE11" s="1813"/>
      <c r="CF11" s="1814"/>
      <c r="CG11" s="1291"/>
      <c r="CH11" s="1291"/>
    </row>
    <row r="12" spans="1:86" s="1292" customFormat="1" ht="13.5" customHeight="1">
      <c r="A12" s="1234"/>
      <c r="B12" s="1251"/>
      <c r="C12" s="1243"/>
      <c r="D12" s="1243"/>
      <c r="E12" s="1243"/>
      <c r="F12" s="1243"/>
      <c r="G12" s="1243"/>
      <c r="H12" s="1235"/>
      <c r="I12" s="1235"/>
      <c r="J12" s="1235"/>
      <c r="K12" s="1235"/>
      <c r="L12" s="1235"/>
      <c r="M12" s="1235"/>
      <c r="N12" s="1235"/>
      <c r="O12" s="1235"/>
      <c r="P12" s="1235"/>
      <c r="Q12" s="1235"/>
      <c r="R12" s="1235"/>
      <c r="S12" s="1235"/>
      <c r="T12" s="1235"/>
      <c r="U12" s="1235"/>
      <c r="V12" s="1235"/>
      <c r="W12" s="1235"/>
      <c r="X12" s="1235"/>
      <c r="Y12" s="1235"/>
      <c r="Z12" s="1235"/>
      <c r="AA12" s="1235"/>
      <c r="AB12" s="1235"/>
      <c r="AC12" s="1966"/>
      <c r="AD12" s="1966"/>
      <c r="AE12" s="1966"/>
      <c r="AF12" s="1966"/>
      <c r="AG12" s="1966"/>
      <c r="AH12" s="1966"/>
      <c r="AI12" s="1966"/>
      <c r="AJ12" s="1966"/>
      <c r="AK12" s="1966"/>
      <c r="AL12" s="1966"/>
      <c r="AM12" s="1966"/>
      <c r="AN12" s="1966"/>
      <c r="AO12" s="1966"/>
      <c r="AP12" s="1293"/>
      <c r="AQ12" s="1234"/>
      <c r="AR12" s="1245"/>
      <c r="AS12" s="1867"/>
      <c r="AT12" s="1867"/>
      <c r="AU12" s="1867"/>
      <c r="AV12" s="1867"/>
      <c r="AW12" s="1867"/>
      <c r="AX12" s="1246"/>
      <c r="AY12" s="1815"/>
      <c r="AZ12" s="1816"/>
      <c r="BA12" s="1816"/>
      <c r="BB12" s="1816"/>
      <c r="BC12" s="1816"/>
      <c r="BD12" s="1816"/>
      <c r="BE12" s="1816"/>
      <c r="BF12" s="1816"/>
      <c r="BG12" s="1816"/>
      <c r="BH12" s="1816"/>
      <c r="BI12" s="1816"/>
      <c r="BJ12" s="1816"/>
      <c r="BK12" s="1816"/>
      <c r="BL12" s="1816"/>
      <c r="BM12" s="1816"/>
      <c r="BN12" s="1816"/>
      <c r="BO12" s="1816"/>
      <c r="BP12" s="1816"/>
      <c r="BQ12" s="1816"/>
      <c r="BR12" s="1816"/>
      <c r="BS12" s="1816"/>
      <c r="BT12" s="1816"/>
      <c r="BU12" s="1816"/>
      <c r="BV12" s="1816"/>
      <c r="BW12" s="1816"/>
      <c r="BX12" s="1816"/>
      <c r="BY12" s="1816"/>
      <c r="BZ12" s="1816"/>
      <c r="CA12" s="1816"/>
      <c r="CB12" s="1816"/>
      <c r="CC12" s="1816"/>
      <c r="CD12" s="1816"/>
      <c r="CE12" s="1816"/>
      <c r="CF12" s="1817"/>
      <c r="CG12" s="1291"/>
      <c r="CH12" s="1291"/>
    </row>
    <row r="13" spans="1:86" s="1292" customFormat="1" ht="13.5" customHeight="1">
      <c r="A13" s="1240"/>
      <c r="B13" s="1809" t="s">
        <v>1530</v>
      </c>
      <c r="C13" s="1809"/>
      <c r="D13" s="1809"/>
      <c r="E13" s="1809"/>
      <c r="F13" s="1809"/>
      <c r="G13" s="1241"/>
      <c r="H13" s="1872"/>
      <c r="I13" s="1844"/>
      <c r="J13" s="1844"/>
      <c r="K13" s="1844"/>
      <c r="L13" s="1844"/>
      <c r="M13" s="1844"/>
      <c r="N13" s="1844"/>
      <c r="O13" s="1844"/>
      <c r="P13" s="1844"/>
      <c r="Q13" s="1844"/>
      <c r="R13" s="1844"/>
      <c r="S13" s="1844"/>
      <c r="T13" s="1844"/>
      <c r="U13" s="1845"/>
      <c r="V13" s="1235"/>
      <c r="W13" s="1235"/>
      <c r="X13" s="1235"/>
      <c r="Y13" s="1235"/>
      <c r="Z13" s="1235"/>
      <c r="AA13" s="1235"/>
      <c r="AB13" s="1235"/>
      <c r="AC13" s="1235"/>
      <c r="AD13" s="1235"/>
      <c r="AE13" s="1235"/>
      <c r="AF13" s="1235"/>
      <c r="AG13" s="1235"/>
      <c r="AH13" s="1235"/>
      <c r="AI13" s="1235"/>
      <c r="AJ13" s="1235"/>
      <c r="AK13" s="1235"/>
      <c r="AL13" s="1234"/>
      <c r="AM13" s="1234"/>
      <c r="AN13" s="1234"/>
      <c r="AO13" s="1234"/>
      <c r="AP13" s="1234"/>
      <c r="AQ13" s="1234"/>
      <c r="AR13" s="1248"/>
      <c r="AS13" s="1868"/>
      <c r="AT13" s="1868"/>
      <c r="AU13" s="1868"/>
      <c r="AV13" s="1868"/>
      <c r="AW13" s="1868"/>
      <c r="AX13" s="1250"/>
      <c r="AY13" s="1818"/>
      <c r="AZ13" s="1819"/>
      <c r="BA13" s="1819"/>
      <c r="BB13" s="1819"/>
      <c r="BC13" s="1819"/>
      <c r="BD13" s="1819"/>
      <c r="BE13" s="1819"/>
      <c r="BF13" s="1819"/>
      <c r="BG13" s="1819"/>
      <c r="BH13" s="1819"/>
      <c r="BI13" s="1819"/>
      <c r="BJ13" s="1819"/>
      <c r="BK13" s="1819"/>
      <c r="BL13" s="1819"/>
      <c r="BM13" s="1819"/>
      <c r="BN13" s="1819"/>
      <c r="BO13" s="1819"/>
      <c r="BP13" s="1819"/>
      <c r="BQ13" s="1819"/>
      <c r="BR13" s="1819"/>
      <c r="BS13" s="1819"/>
      <c r="BT13" s="1819"/>
      <c r="BU13" s="1819"/>
      <c r="BV13" s="1819"/>
      <c r="BW13" s="1819"/>
      <c r="BX13" s="1819"/>
      <c r="BY13" s="1819"/>
      <c r="BZ13" s="1819"/>
      <c r="CA13" s="1819"/>
      <c r="CB13" s="1819"/>
      <c r="CC13" s="1819"/>
      <c r="CD13" s="1819"/>
      <c r="CE13" s="1819"/>
      <c r="CF13" s="1820"/>
      <c r="CG13" s="1291"/>
      <c r="CH13" s="1291"/>
    </row>
    <row r="14" spans="1:86" s="1292" customFormat="1" ht="13.5" customHeight="1">
      <c r="A14" s="1245"/>
      <c r="B14" s="1810"/>
      <c r="C14" s="1810"/>
      <c r="D14" s="1810"/>
      <c r="E14" s="1810"/>
      <c r="F14" s="1810"/>
      <c r="G14" s="1294"/>
      <c r="H14" s="1873"/>
      <c r="I14" s="1972"/>
      <c r="J14" s="1972"/>
      <c r="K14" s="1972"/>
      <c r="L14" s="1972"/>
      <c r="M14" s="1972"/>
      <c r="N14" s="1972"/>
      <c r="O14" s="1972"/>
      <c r="P14" s="1972"/>
      <c r="Q14" s="1972"/>
      <c r="R14" s="1972"/>
      <c r="S14" s="1972"/>
      <c r="T14" s="1972"/>
      <c r="U14" s="1875"/>
      <c r="V14" s="1235"/>
      <c r="W14" s="1235"/>
      <c r="X14" s="1235"/>
      <c r="Y14" s="1235"/>
      <c r="Z14" s="1235"/>
      <c r="AA14" s="1235"/>
      <c r="AB14" s="1235"/>
      <c r="AC14" s="1966"/>
      <c r="AD14" s="1966"/>
      <c r="AE14" s="1966"/>
      <c r="AF14" s="1966"/>
      <c r="AG14" s="1966"/>
      <c r="AH14" s="1966"/>
      <c r="AI14" s="1966"/>
      <c r="AJ14" s="1966"/>
      <c r="AK14" s="1966"/>
      <c r="AL14" s="1966"/>
      <c r="AM14" s="1966"/>
      <c r="AN14" s="1966"/>
      <c r="AO14" s="1966"/>
      <c r="AP14" s="1293"/>
      <c r="AQ14" s="1234"/>
      <c r="AR14" s="1240"/>
      <c r="AS14" s="1809" t="s">
        <v>358</v>
      </c>
      <c r="AT14" s="1809"/>
      <c r="AU14" s="1809"/>
      <c r="AV14" s="1809"/>
      <c r="AW14" s="1809"/>
      <c r="AX14" s="1242"/>
      <c r="AY14" s="1876" t="s">
        <v>1488</v>
      </c>
      <c r="AZ14" s="1877"/>
      <c r="BA14" s="1877"/>
      <c r="BB14" s="1877"/>
      <c r="BC14" s="1877"/>
      <c r="BD14" s="1877"/>
      <c r="BE14" s="1877"/>
      <c r="BF14" s="1877"/>
      <c r="BG14" s="1877"/>
      <c r="BH14" s="1877"/>
      <c r="BI14" s="1877"/>
      <c r="BJ14" s="1877"/>
      <c r="BK14" s="1877"/>
      <c r="BL14" s="1877"/>
      <c r="BM14" s="1240"/>
      <c r="BN14" s="1809" t="s">
        <v>206</v>
      </c>
      <c r="BO14" s="1809"/>
      <c r="BP14" s="1809"/>
      <c r="BQ14" s="1809"/>
      <c r="BR14" s="1809"/>
      <c r="BS14" s="1242"/>
      <c r="BT14" s="1831" t="s">
        <v>1489</v>
      </c>
      <c r="BU14" s="1832"/>
      <c r="BV14" s="1832"/>
      <c r="BW14" s="1832"/>
      <c r="BX14" s="1832"/>
      <c r="BY14" s="1832"/>
      <c r="BZ14" s="1832"/>
      <c r="CA14" s="1832"/>
      <c r="CB14" s="1832"/>
      <c r="CC14" s="1832"/>
      <c r="CD14" s="1832"/>
      <c r="CE14" s="1832"/>
      <c r="CF14" s="1833"/>
      <c r="CG14" s="1291"/>
      <c r="CH14" s="1291"/>
    </row>
    <row r="15" spans="1:86" s="1292" customFormat="1" ht="13.5" customHeight="1">
      <c r="A15" s="1245"/>
      <c r="B15" s="1810"/>
      <c r="C15" s="1810"/>
      <c r="D15" s="1810"/>
      <c r="E15" s="1810"/>
      <c r="F15" s="1810"/>
      <c r="G15" s="1294"/>
      <c r="H15" s="1873"/>
      <c r="I15" s="1972"/>
      <c r="J15" s="1972"/>
      <c r="K15" s="1972"/>
      <c r="L15" s="1972"/>
      <c r="M15" s="1972"/>
      <c r="N15" s="1972"/>
      <c r="O15" s="1972"/>
      <c r="P15" s="1972"/>
      <c r="Q15" s="1972"/>
      <c r="R15" s="1972"/>
      <c r="S15" s="1972"/>
      <c r="T15" s="1972"/>
      <c r="U15" s="1875"/>
      <c r="V15" s="1235"/>
      <c r="W15" s="1235"/>
      <c r="X15" s="1235"/>
      <c r="Y15" s="1235"/>
      <c r="Z15" s="1235"/>
      <c r="AA15" s="1235"/>
      <c r="AB15" s="1235"/>
      <c r="AC15" s="1235"/>
      <c r="AD15" s="1235"/>
      <c r="AE15" s="1235"/>
      <c r="AF15" s="1235"/>
      <c r="AG15" s="1235"/>
      <c r="AH15" s="1235"/>
      <c r="AI15" s="1235"/>
      <c r="AJ15" s="1235"/>
      <c r="AK15" s="1235"/>
      <c r="AL15" s="1234"/>
      <c r="AM15" s="1234"/>
      <c r="AN15" s="1234"/>
      <c r="AO15" s="1234"/>
      <c r="AP15" s="1234"/>
      <c r="AQ15" s="1234"/>
      <c r="AR15" s="1245"/>
      <c r="AS15" s="1810"/>
      <c r="AT15" s="1810"/>
      <c r="AU15" s="1810"/>
      <c r="AV15" s="1810"/>
      <c r="AW15" s="1810"/>
      <c r="AX15" s="1246"/>
      <c r="AY15" s="1878"/>
      <c r="AZ15" s="1879"/>
      <c r="BA15" s="1879"/>
      <c r="BB15" s="1879"/>
      <c r="BC15" s="1879"/>
      <c r="BD15" s="1879"/>
      <c r="BE15" s="1879"/>
      <c r="BF15" s="1879"/>
      <c r="BG15" s="1879"/>
      <c r="BH15" s="1879"/>
      <c r="BI15" s="1879"/>
      <c r="BJ15" s="1879"/>
      <c r="BK15" s="1879"/>
      <c r="BL15" s="1879"/>
      <c r="BM15" s="1245"/>
      <c r="BN15" s="1810"/>
      <c r="BO15" s="1810"/>
      <c r="BP15" s="1810"/>
      <c r="BQ15" s="1810"/>
      <c r="BR15" s="1810"/>
      <c r="BS15" s="1246"/>
      <c r="BT15" s="1869"/>
      <c r="BU15" s="1870"/>
      <c r="BV15" s="1870"/>
      <c r="BW15" s="1870"/>
      <c r="BX15" s="1870"/>
      <c r="BY15" s="1870"/>
      <c r="BZ15" s="1870"/>
      <c r="CA15" s="1870"/>
      <c r="CB15" s="1870"/>
      <c r="CC15" s="1870"/>
      <c r="CD15" s="1870"/>
      <c r="CE15" s="1870"/>
      <c r="CF15" s="1871"/>
      <c r="CG15" s="1291"/>
      <c r="CH15" s="1291"/>
    </row>
    <row r="16" spans="1:86" s="1292" customFormat="1" ht="13.5" customHeight="1">
      <c r="A16" s="1248"/>
      <c r="B16" s="1811"/>
      <c r="C16" s="1811"/>
      <c r="D16" s="1811"/>
      <c r="E16" s="1811"/>
      <c r="F16" s="1811"/>
      <c r="G16" s="1249"/>
      <c r="H16" s="1846"/>
      <c r="I16" s="1821"/>
      <c r="J16" s="1821"/>
      <c r="K16" s="1821"/>
      <c r="L16" s="1821"/>
      <c r="M16" s="1821"/>
      <c r="N16" s="1821"/>
      <c r="O16" s="1821"/>
      <c r="P16" s="1821"/>
      <c r="Q16" s="1821"/>
      <c r="R16" s="1821"/>
      <c r="S16" s="1821"/>
      <c r="T16" s="1821"/>
      <c r="U16" s="1847"/>
      <c r="V16" s="1235"/>
      <c r="W16" s="1235"/>
      <c r="X16" s="1968" t="s">
        <v>1531</v>
      </c>
      <c r="Y16" s="1968"/>
      <c r="Z16" s="1968"/>
      <c r="AA16" s="1968"/>
      <c r="AB16" s="1235"/>
      <c r="AC16" s="1821"/>
      <c r="AD16" s="1821"/>
      <c r="AE16" s="1821"/>
      <c r="AF16" s="1821"/>
      <c r="AG16" s="1821"/>
      <c r="AH16" s="1821"/>
      <c r="AI16" s="1821"/>
      <c r="AJ16" s="1821"/>
      <c r="AK16" s="1821"/>
      <c r="AL16" s="1821"/>
      <c r="AM16" s="1821"/>
      <c r="AN16" s="1821"/>
      <c r="AO16" s="1821"/>
      <c r="AP16" s="1235"/>
      <c r="AQ16" s="1234"/>
      <c r="AR16" s="1248"/>
      <c r="AS16" s="1811"/>
      <c r="AT16" s="1811"/>
      <c r="AU16" s="1811"/>
      <c r="AV16" s="1811"/>
      <c r="AW16" s="1811"/>
      <c r="AX16" s="1250"/>
      <c r="AY16" s="1880"/>
      <c r="AZ16" s="1881"/>
      <c r="BA16" s="1881"/>
      <c r="BB16" s="1881"/>
      <c r="BC16" s="1881"/>
      <c r="BD16" s="1881"/>
      <c r="BE16" s="1881"/>
      <c r="BF16" s="1881"/>
      <c r="BG16" s="1881"/>
      <c r="BH16" s="1881"/>
      <c r="BI16" s="1881"/>
      <c r="BJ16" s="1881"/>
      <c r="BK16" s="1881"/>
      <c r="BL16" s="1881"/>
      <c r="BM16" s="1248"/>
      <c r="BN16" s="1811"/>
      <c r="BO16" s="1811"/>
      <c r="BP16" s="1811"/>
      <c r="BQ16" s="1811"/>
      <c r="BR16" s="1811"/>
      <c r="BS16" s="1250"/>
      <c r="BT16" s="1834"/>
      <c r="BU16" s="1835"/>
      <c r="BV16" s="1835"/>
      <c r="BW16" s="1835"/>
      <c r="BX16" s="1835"/>
      <c r="BY16" s="1835"/>
      <c r="BZ16" s="1835"/>
      <c r="CA16" s="1835"/>
      <c r="CB16" s="1835"/>
      <c r="CC16" s="1835"/>
      <c r="CD16" s="1835"/>
      <c r="CE16" s="1835"/>
      <c r="CF16" s="1836"/>
      <c r="CG16" s="1291"/>
      <c r="CH16" s="1291"/>
    </row>
    <row r="17" spans="1:86" s="1292" customFormat="1" ht="13.5" customHeight="1">
      <c r="A17" s="1234"/>
      <c r="B17" s="1251"/>
      <c r="C17" s="1243"/>
      <c r="D17" s="1243"/>
      <c r="E17" s="1243"/>
      <c r="F17" s="1243"/>
      <c r="G17" s="1243"/>
      <c r="H17" s="1235"/>
      <c r="I17" s="1235"/>
      <c r="J17" s="1235"/>
      <c r="K17" s="1235"/>
      <c r="L17" s="1235"/>
      <c r="M17" s="1235"/>
      <c r="N17" s="1235"/>
      <c r="O17" s="1235"/>
      <c r="P17" s="1235"/>
      <c r="Q17" s="1235"/>
      <c r="R17" s="1235"/>
      <c r="S17" s="1235"/>
      <c r="T17" s="1235"/>
      <c r="U17" s="1235"/>
      <c r="V17" s="1235"/>
      <c r="W17" s="1235"/>
      <c r="X17" s="1294"/>
      <c r="Y17" s="1294"/>
      <c r="Z17" s="1294"/>
      <c r="AA17" s="1294"/>
      <c r="AB17" s="1235"/>
      <c r="AC17" s="1235"/>
      <c r="AD17" s="1235"/>
      <c r="AE17" s="1235"/>
      <c r="AF17" s="1235"/>
      <c r="AG17" s="1235"/>
      <c r="AH17" s="1235"/>
      <c r="AI17" s="1235"/>
      <c r="AJ17" s="1235"/>
      <c r="AK17" s="1235"/>
      <c r="AL17" s="1235"/>
      <c r="AM17" s="1235"/>
      <c r="AN17" s="1235"/>
      <c r="AO17" s="1235"/>
      <c r="AP17" s="1235"/>
      <c r="AQ17" s="1234"/>
      <c r="AR17" s="1262"/>
      <c r="AS17" s="1262"/>
      <c r="AT17" s="1262"/>
      <c r="AU17" s="1262"/>
      <c r="AV17" s="1262"/>
      <c r="AW17" s="1262"/>
      <c r="AX17" s="1262"/>
      <c r="AY17" s="1262"/>
      <c r="AZ17" s="1262"/>
      <c r="BA17" s="1262"/>
      <c r="BB17" s="1262"/>
      <c r="BC17" s="1262"/>
      <c r="BD17" s="1262"/>
      <c r="BE17" s="1262"/>
      <c r="BF17" s="1262"/>
      <c r="BG17" s="1262"/>
      <c r="BH17" s="1262"/>
      <c r="BI17" s="1262"/>
      <c r="BJ17" s="1262"/>
      <c r="BK17" s="1262"/>
      <c r="BL17" s="1262"/>
      <c r="BM17" s="1262"/>
      <c r="BN17" s="1262"/>
      <c r="BO17" s="1262"/>
      <c r="BP17" s="1262"/>
      <c r="BQ17" s="1262"/>
      <c r="BR17" s="1262"/>
      <c r="BS17" s="1262"/>
      <c r="BT17" s="1262"/>
      <c r="BU17" s="1262"/>
      <c r="BV17" s="1262"/>
      <c r="BW17" s="1262"/>
      <c r="BX17" s="1262"/>
      <c r="BY17" s="1262"/>
      <c r="BZ17" s="1262"/>
      <c r="CA17" s="1262"/>
      <c r="CB17" s="1262"/>
      <c r="CC17" s="1262"/>
      <c r="CD17" s="1262"/>
      <c r="CE17" s="1262"/>
      <c r="CF17" s="1262"/>
      <c r="CG17" s="1291"/>
      <c r="CH17" s="1291"/>
    </row>
    <row r="18" spans="1:86" s="1292" customFormat="1" ht="13.5" customHeight="1">
      <c r="A18" s="1234"/>
      <c r="B18" s="1251"/>
      <c r="C18" s="1243"/>
      <c r="D18" s="1243"/>
      <c r="E18" s="1243"/>
      <c r="F18" s="1243"/>
      <c r="G18" s="1243"/>
      <c r="H18" s="1235"/>
      <c r="I18" s="1235"/>
      <c r="J18" s="1235"/>
      <c r="K18" s="1235"/>
      <c r="L18" s="1235"/>
      <c r="M18" s="1235"/>
      <c r="N18" s="1235"/>
      <c r="O18" s="1235"/>
      <c r="P18" s="1235"/>
      <c r="Q18" s="1235"/>
      <c r="R18" s="1235"/>
      <c r="S18" s="1235"/>
      <c r="T18" s="1235"/>
      <c r="U18" s="1235"/>
      <c r="V18" s="1235"/>
      <c r="W18" s="1235"/>
      <c r="X18" s="1968" t="s">
        <v>191</v>
      </c>
      <c r="Y18" s="1968"/>
      <c r="Z18" s="1968"/>
      <c r="AA18" s="1968"/>
      <c r="AB18" s="1235"/>
      <c r="AC18" s="1969"/>
      <c r="AD18" s="1969"/>
      <c r="AE18" s="1969"/>
      <c r="AF18" s="1969"/>
      <c r="AG18" s="1969"/>
      <c r="AH18" s="1969"/>
      <c r="AI18" s="1969"/>
      <c r="AJ18" s="1969"/>
      <c r="AK18" s="1969"/>
      <c r="AL18" s="1969"/>
      <c r="AM18" s="1969"/>
      <c r="AN18" s="1969"/>
      <c r="AO18" s="1969"/>
      <c r="AP18" s="1295"/>
      <c r="AQ18" s="1234"/>
      <c r="AR18" s="1240"/>
      <c r="AS18" s="1851" t="s">
        <v>1478</v>
      </c>
      <c r="AT18" s="1851"/>
      <c r="AU18" s="1851"/>
      <c r="AV18" s="1851"/>
      <c r="AW18" s="1851"/>
      <c r="AX18" s="1242"/>
      <c r="AY18" s="1860" t="s">
        <v>1490</v>
      </c>
      <c r="AZ18" s="1861"/>
      <c r="BA18" s="1861"/>
      <c r="BB18" s="1861"/>
      <c r="BC18" s="1861"/>
      <c r="BD18" s="1861"/>
      <c r="BE18" s="1861"/>
      <c r="BF18" s="1861"/>
      <c r="BG18" s="1861"/>
      <c r="BH18" s="1862"/>
      <c r="BI18" s="1860" t="s">
        <v>1480</v>
      </c>
      <c r="BJ18" s="1861"/>
      <c r="BK18" s="1861"/>
      <c r="BL18" s="1861"/>
      <c r="BM18" s="1861"/>
      <c r="BN18" s="1861"/>
      <c r="BO18" s="1861"/>
      <c r="BP18" s="1861"/>
      <c r="BQ18" s="1861"/>
      <c r="BR18" s="1861"/>
      <c r="BS18" s="1861"/>
      <c r="BT18" s="1861"/>
      <c r="BU18" s="1861"/>
      <c r="BV18" s="1862"/>
      <c r="BW18" s="1860" t="s">
        <v>1481</v>
      </c>
      <c r="BX18" s="1861"/>
      <c r="BY18" s="1861"/>
      <c r="BZ18" s="1861"/>
      <c r="CA18" s="1861"/>
      <c r="CB18" s="1861"/>
      <c r="CC18" s="1861"/>
      <c r="CD18" s="1861"/>
      <c r="CE18" s="1861"/>
      <c r="CF18" s="1862"/>
      <c r="CG18" s="1291"/>
      <c r="CH18" s="1291"/>
    </row>
    <row r="19" spans="1:86" s="1292" customFormat="1" ht="13.5" customHeight="1">
      <c r="A19" s="1234"/>
      <c r="B19" s="1970" t="s">
        <v>1532</v>
      </c>
      <c r="C19" s="1970"/>
      <c r="D19" s="1970"/>
      <c r="E19" s="1970"/>
      <c r="F19" s="1970"/>
      <c r="G19" s="1970"/>
      <c r="H19" s="1970"/>
      <c r="I19" s="1970"/>
      <c r="J19" s="1970"/>
      <c r="K19" s="1970"/>
      <c r="L19" s="1970"/>
      <c r="M19" s="1970"/>
      <c r="N19" s="1970"/>
      <c r="O19" s="1970"/>
      <c r="P19" s="1970"/>
      <c r="Q19" s="1970"/>
      <c r="R19" s="1970"/>
      <c r="S19" s="1970"/>
      <c r="T19" s="1970"/>
      <c r="U19" s="1970"/>
      <c r="V19" s="1970"/>
      <c r="W19" s="1970"/>
      <c r="X19" s="1970"/>
      <c r="Y19" s="1970"/>
      <c r="Z19" s="1970"/>
      <c r="AA19" s="1970"/>
      <c r="AB19" s="1970"/>
      <c r="AC19" s="1970"/>
      <c r="AD19" s="1970"/>
      <c r="AE19" s="1970"/>
      <c r="AF19" s="1970"/>
      <c r="AG19" s="1970"/>
      <c r="AH19" s="1970"/>
      <c r="AI19" s="1970"/>
      <c r="AJ19" s="1970"/>
      <c r="AK19" s="1970"/>
      <c r="AL19" s="1970"/>
      <c r="AM19" s="1970"/>
      <c r="AN19" s="1970"/>
      <c r="AO19" s="1970"/>
      <c r="AP19" s="1296"/>
      <c r="AQ19" s="1234"/>
      <c r="AR19" s="1245"/>
      <c r="AS19" s="1852"/>
      <c r="AT19" s="1852"/>
      <c r="AU19" s="1852"/>
      <c r="AV19" s="1852"/>
      <c r="AW19" s="1852"/>
      <c r="AX19" s="1246"/>
      <c r="AY19" s="1863"/>
      <c r="AZ19" s="1864"/>
      <c r="BA19" s="1864"/>
      <c r="BB19" s="1864"/>
      <c r="BC19" s="1864"/>
      <c r="BD19" s="1864"/>
      <c r="BE19" s="1864"/>
      <c r="BF19" s="1864"/>
      <c r="BG19" s="1864"/>
      <c r="BH19" s="1865"/>
      <c r="BI19" s="1863"/>
      <c r="BJ19" s="1864"/>
      <c r="BK19" s="1864"/>
      <c r="BL19" s="1864"/>
      <c r="BM19" s="1864"/>
      <c r="BN19" s="1864"/>
      <c r="BO19" s="1864"/>
      <c r="BP19" s="1864"/>
      <c r="BQ19" s="1864"/>
      <c r="BR19" s="1864"/>
      <c r="BS19" s="1864"/>
      <c r="BT19" s="1864"/>
      <c r="BU19" s="1864"/>
      <c r="BV19" s="1865"/>
      <c r="BW19" s="1863"/>
      <c r="BX19" s="1864"/>
      <c r="BY19" s="1864"/>
      <c r="BZ19" s="1864"/>
      <c r="CA19" s="1864"/>
      <c r="CB19" s="1864"/>
      <c r="CC19" s="1864"/>
      <c r="CD19" s="1864"/>
      <c r="CE19" s="1864"/>
      <c r="CF19" s="1865"/>
      <c r="CG19" s="1291"/>
      <c r="CH19" s="1291"/>
    </row>
    <row r="20" spans="1:86" s="1292" customFormat="1" ht="13.5" customHeight="1">
      <c r="A20" s="1234"/>
      <c r="B20" s="1971"/>
      <c r="C20" s="1971"/>
      <c r="D20" s="1971"/>
      <c r="E20" s="1971"/>
      <c r="F20" s="1971"/>
      <c r="G20" s="1971"/>
      <c r="H20" s="1971"/>
      <c r="I20" s="1971"/>
      <c r="J20" s="1971"/>
      <c r="K20" s="1971"/>
      <c r="L20" s="1971"/>
      <c r="M20" s="1971"/>
      <c r="N20" s="1971"/>
      <c r="O20" s="1971"/>
      <c r="P20" s="1971"/>
      <c r="Q20" s="1971"/>
      <c r="R20" s="1971"/>
      <c r="S20" s="1971"/>
      <c r="T20" s="1971"/>
      <c r="U20" s="1971"/>
      <c r="V20" s="1971"/>
      <c r="W20" s="1971"/>
      <c r="X20" s="1971"/>
      <c r="Y20" s="1971"/>
      <c r="Z20" s="1971"/>
      <c r="AA20" s="1971"/>
      <c r="AB20" s="1971"/>
      <c r="AC20" s="1971"/>
      <c r="AD20" s="1971"/>
      <c r="AE20" s="1971"/>
      <c r="AF20" s="1971"/>
      <c r="AG20" s="1971"/>
      <c r="AH20" s="1971"/>
      <c r="AI20" s="1971"/>
      <c r="AJ20" s="1971"/>
      <c r="AK20" s="1971"/>
      <c r="AL20" s="1971"/>
      <c r="AM20" s="1971"/>
      <c r="AN20" s="1971"/>
      <c r="AO20" s="1971"/>
      <c r="AP20" s="1297"/>
      <c r="AQ20" s="1234"/>
      <c r="AR20" s="1245"/>
      <c r="AS20" s="1852"/>
      <c r="AT20" s="1852"/>
      <c r="AU20" s="1852"/>
      <c r="AV20" s="1852"/>
      <c r="AW20" s="1852"/>
      <c r="AX20" s="1246"/>
      <c r="AY20" s="1831" t="s">
        <v>1483</v>
      </c>
      <c r="AZ20" s="1832"/>
      <c r="BA20" s="1832"/>
      <c r="BB20" s="1832"/>
      <c r="BC20" s="1832"/>
      <c r="BD20" s="1832"/>
      <c r="BE20" s="1832"/>
      <c r="BF20" s="1832"/>
      <c r="BG20" s="1832"/>
      <c r="BH20" s="1833"/>
      <c r="BI20" s="1837" t="s">
        <v>1484</v>
      </c>
      <c r="BJ20" s="1838"/>
      <c r="BK20" s="1838"/>
      <c r="BL20" s="1838"/>
      <c r="BM20" s="1838"/>
      <c r="BN20" s="1839" t="s">
        <v>1485</v>
      </c>
      <c r="BO20" s="1840"/>
      <c r="BP20" s="1840"/>
      <c r="BQ20" s="1840"/>
      <c r="BR20" s="1840"/>
      <c r="BS20" s="1840"/>
      <c r="BT20" s="1840"/>
      <c r="BU20" s="1840"/>
      <c r="BV20" s="1841"/>
      <c r="BW20" s="1831" t="s">
        <v>1486</v>
      </c>
      <c r="BX20" s="1844"/>
      <c r="BY20" s="1844"/>
      <c r="BZ20" s="1844"/>
      <c r="CA20" s="1844"/>
      <c r="CB20" s="1844"/>
      <c r="CC20" s="1844"/>
      <c r="CD20" s="1844"/>
      <c r="CE20" s="1844"/>
      <c r="CF20" s="1845"/>
      <c r="CG20" s="1291"/>
      <c r="CH20" s="1291"/>
    </row>
    <row r="21" spans="1:86" s="1292" customFormat="1" ht="13.5" customHeight="1">
      <c r="A21" s="1240"/>
      <c r="B21" s="1866" t="s">
        <v>1482</v>
      </c>
      <c r="C21" s="1866"/>
      <c r="D21" s="1866"/>
      <c r="E21" s="1866"/>
      <c r="F21" s="1866"/>
      <c r="G21" s="1242"/>
      <c r="H21" s="1872"/>
      <c r="I21" s="1844"/>
      <c r="J21" s="1844"/>
      <c r="K21" s="1844"/>
      <c r="L21" s="1844"/>
      <c r="M21" s="1844"/>
      <c r="N21" s="1844"/>
      <c r="O21" s="1844"/>
      <c r="P21" s="1844"/>
      <c r="Q21" s="1844"/>
      <c r="R21" s="1844"/>
      <c r="S21" s="1844"/>
      <c r="T21" s="1844"/>
      <c r="U21" s="1844"/>
      <c r="V21" s="1844"/>
      <c r="W21" s="1844"/>
      <c r="X21" s="1844"/>
      <c r="Y21" s="1844"/>
      <c r="Z21" s="1844"/>
      <c r="AA21" s="1844"/>
      <c r="AB21" s="1844"/>
      <c r="AC21" s="1844"/>
      <c r="AD21" s="1844"/>
      <c r="AE21" s="1844"/>
      <c r="AF21" s="1844"/>
      <c r="AG21" s="1844"/>
      <c r="AH21" s="1844"/>
      <c r="AI21" s="1844"/>
      <c r="AJ21" s="1844"/>
      <c r="AK21" s="1844"/>
      <c r="AL21" s="1844"/>
      <c r="AM21" s="1844"/>
      <c r="AN21" s="1844"/>
      <c r="AO21" s="1845"/>
      <c r="AP21" s="1235"/>
      <c r="AQ21" s="1234"/>
      <c r="AR21" s="1245"/>
      <c r="AS21" s="1852"/>
      <c r="AT21" s="1852"/>
      <c r="AU21" s="1852"/>
      <c r="AV21" s="1852"/>
      <c r="AW21" s="1852"/>
      <c r="AX21" s="1246"/>
      <c r="AY21" s="1834"/>
      <c r="AZ21" s="1835"/>
      <c r="BA21" s="1835"/>
      <c r="BB21" s="1835"/>
      <c r="BC21" s="1835"/>
      <c r="BD21" s="1835"/>
      <c r="BE21" s="1835"/>
      <c r="BF21" s="1835"/>
      <c r="BG21" s="1835"/>
      <c r="BH21" s="1836"/>
      <c r="BI21" s="1848" t="s">
        <v>1487</v>
      </c>
      <c r="BJ21" s="1849"/>
      <c r="BK21" s="1849"/>
      <c r="BL21" s="1849"/>
      <c r="BM21" s="1849"/>
      <c r="BN21" s="1842"/>
      <c r="BO21" s="1842"/>
      <c r="BP21" s="1842"/>
      <c r="BQ21" s="1842"/>
      <c r="BR21" s="1842"/>
      <c r="BS21" s="1842"/>
      <c r="BT21" s="1842"/>
      <c r="BU21" s="1842"/>
      <c r="BV21" s="1843"/>
      <c r="BW21" s="1846"/>
      <c r="BX21" s="1821"/>
      <c r="BY21" s="1821"/>
      <c r="BZ21" s="1821"/>
      <c r="CA21" s="1821"/>
      <c r="CB21" s="1821"/>
      <c r="CC21" s="1821"/>
      <c r="CD21" s="1821"/>
      <c r="CE21" s="1821"/>
      <c r="CF21" s="1847"/>
      <c r="CG21" s="1291"/>
      <c r="CH21" s="1291"/>
    </row>
    <row r="22" spans="1:86" s="1292" customFormat="1" ht="13.5" customHeight="1">
      <c r="A22" s="1245"/>
      <c r="B22" s="1867"/>
      <c r="C22" s="1867"/>
      <c r="D22" s="1867"/>
      <c r="E22" s="1867"/>
      <c r="F22" s="1867"/>
      <c r="G22" s="1246"/>
      <c r="H22" s="1873"/>
      <c r="I22" s="1874"/>
      <c r="J22" s="1874"/>
      <c r="K22" s="1874"/>
      <c r="L22" s="1874"/>
      <c r="M22" s="1874"/>
      <c r="N22" s="1874"/>
      <c r="O22" s="1874"/>
      <c r="P22" s="1874"/>
      <c r="Q22" s="1874"/>
      <c r="R22" s="1874"/>
      <c r="S22" s="1874"/>
      <c r="T22" s="1874"/>
      <c r="U22" s="1874"/>
      <c r="V22" s="1874"/>
      <c r="W22" s="1874"/>
      <c r="X22" s="1874"/>
      <c r="Y22" s="1874"/>
      <c r="Z22" s="1874"/>
      <c r="AA22" s="1874"/>
      <c r="AB22" s="1874"/>
      <c r="AC22" s="1874"/>
      <c r="AD22" s="1874"/>
      <c r="AE22" s="1874"/>
      <c r="AF22" s="1874"/>
      <c r="AG22" s="1874"/>
      <c r="AH22" s="1874"/>
      <c r="AI22" s="1874"/>
      <c r="AJ22" s="1874"/>
      <c r="AK22" s="1874"/>
      <c r="AL22" s="1874"/>
      <c r="AM22" s="1874"/>
      <c r="AN22" s="1874"/>
      <c r="AO22" s="1875"/>
      <c r="AP22" s="1235"/>
      <c r="AQ22" s="1234"/>
      <c r="AR22" s="1245"/>
      <c r="AS22" s="1852"/>
      <c r="AT22" s="1852"/>
      <c r="AU22" s="1852"/>
      <c r="AV22" s="1852"/>
      <c r="AW22" s="1852"/>
      <c r="AX22" s="1246"/>
      <c r="AY22" s="1831" t="s">
        <v>1483</v>
      </c>
      <c r="AZ22" s="1832"/>
      <c r="BA22" s="1832"/>
      <c r="BB22" s="1832"/>
      <c r="BC22" s="1832"/>
      <c r="BD22" s="1832"/>
      <c r="BE22" s="1832"/>
      <c r="BF22" s="1832"/>
      <c r="BG22" s="1832"/>
      <c r="BH22" s="1833"/>
      <c r="BI22" s="1837" t="s">
        <v>1484</v>
      </c>
      <c r="BJ22" s="1838"/>
      <c r="BK22" s="1838"/>
      <c r="BL22" s="1838"/>
      <c r="BM22" s="1838"/>
      <c r="BN22" s="1839" t="s">
        <v>1485</v>
      </c>
      <c r="BO22" s="1840"/>
      <c r="BP22" s="1840"/>
      <c r="BQ22" s="1840"/>
      <c r="BR22" s="1840"/>
      <c r="BS22" s="1840"/>
      <c r="BT22" s="1840"/>
      <c r="BU22" s="1840"/>
      <c r="BV22" s="1841"/>
      <c r="BW22" s="1831" t="s">
        <v>1486</v>
      </c>
      <c r="BX22" s="1844"/>
      <c r="BY22" s="1844"/>
      <c r="BZ22" s="1844"/>
      <c r="CA22" s="1844"/>
      <c r="CB22" s="1844"/>
      <c r="CC22" s="1844"/>
      <c r="CD22" s="1844"/>
      <c r="CE22" s="1844"/>
      <c r="CF22" s="1845"/>
      <c r="CG22" s="1291"/>
      <c r="CH22" s="1291"/>
    </row>
    <row r="23" spans="1:86" s="1292" customFormat="1" ht="13.5" customHeight="1">
      <c r="A23" s="1248"/>
      <c r="B23" s="1868"/>
      <c r="C23" s="1868"/>
      <c r="D23" s="1868"/>
      <c r="E23" s="1868"/>
      <c r="F23" s="1868"/>
      <c r="G23" s="1250"/>
      <c r="H23" s="1846"/>
      <c r="I23" s="1821"/>
      <c r="J23" s="1821"/>
      <c r="K23" s="1821"/>
      <c r="L23" s="1821"/>
      <c r="M23" s="1821"/>
      <c r="N23" s="1821"/>
      <c r="O23" s="1821"/>
      <c r="P23" s="1821"/>
      <c r="Q23" s="1821"/>
      <c r="R23" s="1821"/>
      <c r="S23" s="1821"/>
      <c r="T23" s="1821"/>
      <c r="U23" s="1821"/>
      <c r="V23" s="1821"/>
      <c r="W23" s="1821"/>
      <c r="X23" s="1821"/>
      <c r="Y23" s="1821"/>
      <c r="Z23" s="1821"/>
      <c r="AA23" s="1821"/>
      <c r="AB23" s="1821"/>
      <c r="AC23" s="1821"/>
      <c r="AD23" s="1821"/>
      <c r="AE23" s="1821"/>
      <c r="AF23" s="1821"/>
      <c r="AG23" s="1821"/>
      <c r="AH23" s="1821"/>
      <c r="AI23" s="1821"/>
      <c r="AJ23" s="1821"/>
      <c r="AK23" s="1821"/>
      <c r="AL23" s="1821"/>
      <c r="AM23" s="1821"/>
      <c r="AN23" s="1821"/>
      <c r="AO23" s="1847"/>
      <c r="AP23" s="1235"/>
      <c r="AQ23" s="1234"/>
      <c r="AR23" s="1248"/>
      <c r="AS23" s="1853"/>
      <c r="AT23" s="1853"/>
      <c r="AU23" s="1853"/>
      <c r="AV23" s="1853"/>
      <c r="AW23" s="1853"/>
      <c r="AX23" s="1250"/>
      <c r="AY23" s="1834"/>
      <c r="AZ23" s="1835"/>
      <c r="BA23" s="1835"/>
      <c r="BB23" s="1835"/>
      <c r="BC23" s="1835"/>
      <c r="BD23" s="1835"/>
      <c r="BE23" s="1835"/>
      <c r="BF23" s="1835"/>
      <c r="BG23" s="1835"/>
      <c r="BH23" s="1836"/>
      <c r="BI23" s="1848" t="s">
        <v>1487</v>
      </c>
      <c r="BJ23" s="1849"/>
      <c r="BK23" s="1849"/>
      <c r="BL23" s="1849"/>
      <c r="BM23" s="1849"/>
      <c r="BN23" s="1842"/>
      <c r="BO23" s="1842"/>
      <c r="BP23" s="1842"/>
      <c r="BQ23" s="1842"/>
      <c r="BR23" s="1842"/>
      <c r="BS23" s="1842"/>
      <c r="BT23" s="1842"/>
      <c r="BU23" s="1842"/>
      <c r="BV23" s="1843"/>
      <c r="BW23" s="1846"/>
      <c r="BX23" s="1821"/>
      <c r="BY23" s="1821"/>
      <c r="BZ23" s="1821"/>
      <c r="CA23" s="1821"/>
      <c r="CB23" s="1821"/>
      <c r="CC23" s="1821"/>
      <c r="CD23" s="1821"/>
      <c r="CE23" s="1821"/>
      <c r="CF23" s="1847"/>
      <c r="CG23" s="1291"/>
      <c r="CH23" s="1291"/>
    </row>
    <row r="24" spans="1:86" s="1292" customFormat="1" ht="13.5" customHeight="1">
      <c r="A24" s="1245"/>
      <c r="B24" s="1809" t="s">
        <v>358</v>
      </c>
      <c r="C24" s="1809"/>
      <c r="D24" s="1809"/>
      <c r="E24" s="1809"/>
      <c r="F24" s="1809"/>
      <c r="G24" s="1246"/>
      <c r="H24" s="1876" t="s">
        <v>1488</v>
      </c>
      <c r="I24" s="1877"/>
      <c r="J24" s="1877"/>
      <c r="K24" s="1877"/>
      <c r="L24" s="1877"/>
      <c r="M24" s="1877"/>
      <c r="N24" s="1877"/>
      <c r="O24" s="1877"/>
      <c r="P24" s="1877"/>
      <c r="Q24" s="1877"/>
      <c r="R24" s="1877"/>
      <c r="S24" s="1877"/>
      <c r="T24" s="1877"/>
      <c r="U24" s="1877"/>
      <c r="V24" s="1264"/>
      <c r="W24" s="1851" t="s">
        <v>1533</v>
      </c>
      <c r="X24" s="1851"/>
      <c r="Y24" s="1851"/>
      <c r="Z24" s="1851"/>
      <c r="AA24" s="1851"/>
      <c r="AB24" s="1242"/>
      <c r="AC24" s="1831" t="s">
        <v>1489</v>
      </c>
      <c r="AD24" s="1832"/>
      <c r="AE24" s="1832"/>
      <c r="AF24" s="1832"/>
      <c r="AG24" s="1832"/>
      <c r="AH24" s="1832"/>
      <c r="AI24" s="1832"/>
      <c r="AJ24" s="1832"/>
      <c r="AK24" s="1832"/>
      <c r="AL24" s="1832"/>
      <c r="AM24" s="1832"/>
      <c r="AN24" s="1832"/>
      <c r="AO24" s="1833"/>
      <c r="AP24" s="1265"/>
      <c r="AQ24" s="1234"/>
      <c r="AR24" s="1234"/>
      <c r="AS24" s="1234"/>
      <c r="AT24" s="1234"/>
      <c r="AU24" s="1234"/>
      <c r="AV24" s="1234"/>
      <c r="AW24" s="1234"/>
      <c r="AX24" s="1234"/>
      <c r="AY24" s="1234"/>
      <c r="AZ24" s="1234"/>
      <c r="BA24" s="1234"/>
      <c r="BB24" s="1234"/>
      <c r="BC24" s="1234"/>
      <c r="BD24" s="1234"/>
      <c r="BE24" s="1234"/>
      <c r="BF24" s="1234"/>
      <c r="BG24" s="1234"/>
      <c r="BH24" s="1234"/>
      <c r="BI24" s="1234"/>
      <c r="BJ24" s="1234"/>
      <c r="BK24" s="1234"/>
      <c r="BL24" s="1234"/>
      <c r="BM24" s="1234"/>
      <c r="BN24" s="1234"/>
      <c r="BO24" s="1234"/>
      <c r="BP24" s="1234"/>
      <c r="BQ24" s="1234"/>
      <c r="BR24" s="1234"/>
      <c r="BS24" s="1234"/>
      <c r="BT24" s="1234"/>
      <c r="BU24" s="1234"/>
      <c r="BV24" s="1234"/>
      <c r="BW24" s="1234"/>
      <c r="BX24" s="1234"/>
      <c r="BY24" s="1234"/>
      <c r="BZ24" s="1234"/>
      <c r="CA24" s="1234"/>
      <c r="CB24" s="1234"/>
      <c r="CC24" s="1234"/>
      <c r="CD24" s="1234"/>
      <c r="CE24" s="1234"/>
      <c r="CF24" s="1234"/>
      <c r="CG24" s="1291"/>
      <c r="CH24" s="1291"/>
    </row>
    <row r="25" spans="1:86" s="1292" customFormat="1" ht="13.5" customHeight="1">
      <c r="A25" s="1245"/>
      <c r="B25" s="1810"/>
      <c r="C25" s="1810"/>
      <c r="D25" s="1810"/>
      <c r="E25" s="1810"/>
      <c r="F25" s="1810"/>
      <c r="G25" s="1246"/>
      <c r="H25" s="1878"/>
      <c r="I25" s="1879"/>
      <c r="J25" s="1879"/>
      <c r="K25" s="1879"/>
      <c r="L25" s="1879"/>
      <c r="M25" s="1879"/>
      <c r="N25" s="1879"/>
      <c r="O25" s="1879"/>
      <c r="P25" s="1879"/>
      <c r="Q25" s="1879"/>
      <c r="R25" s="1879"/>
      <c r="S25" s="1879"/>
      <c r="T25" s="1879"/>
      <c r="U25" s="1879"/>
      <c r="V25" s="1266"/>
      <c r="W25" s="1852"/>
      <c r="X25" s="1852"/>
      <c r="Y25" s="1852"/>
      <c r="Z25" s="1852"/>
      <c r="AA25" s="1852"/>
      <c r="AB25" s="1246"/>
      <c r="AC25" s="1869"/>
      <c r="AD25" s="1870"/>
      <c r="AE25" s="1870"/>
      <c r="AF25" s="1870"/>
      <c r="AG25" s="1870"/>
      <c r="AH25" s="1870"/>
      <c r="AI25" s="1870"/>
      <c r="AJ25" s="1870"/>
      <c r="AK25" s="1870"/>
      <c r="AL25" s="1870"/>
      <c r="AM25" s="1870"/>
      <c r="AN25" s="1870"/>
      <c r="AO25" s="1871"/>
      <c r="AP25" s="1265"/>
      <c r="AQ25" s="1234"/>
      <c r="AR25" s="1240"/>
      <c r="AS25" s="1883" t="s">
        <v>1492</v>
      </c>
      <c r="AT25" s="1883"/>
      <c r="AU25" s="1883"/>
      <c r="AV25" s="1883"/>
      <c r="AW25" s="1883"/>
      <c r="AX25" s="1242"/>
      <c r="AY25" s="1254" t="s">
        <v>1630</v>
      </c>
      <c r="AZ25" s="1883" t="s">
        <v>1493</v>
      </c>
      <c r="BA25" s="1883"/>
      <c r="BB25" s="1883"/>
      <c r="BC25" s="1883"/>
      <c r="BD25" s="1255"/>
      <c r="BE25" s="1883" t="s">
        <v>1494</v>
      </c>
      <c r="BF25" s="1883"/>
      <c r="BG25" s="1883"/>
      <c r="BH25" s="1883"/>
      <c r="BI25" s="1883"/>
      <c r="BJ25" s="1883"/>
      <c r="BK25" s="1883"/>
      <c r="BL25" s="1883"/>
      <c r="BM25" s="1883"/>
      <c r="BN25" s="1883"/>
      <c r="BO25" s="1882" t="s">
        <v>1495</v>
      </c>
      <c r="BP25" s="1882"/>
      <c r="BQ25" s="1882"/>
      <c r="BR25" s="1882"/>
      <c r="BS25" s="1882"/>
      <c r="BT25" s="1882"/>
      <c r="BU25" s="1882"/>
      <c r="BV25" s="1882"/>
      <c r="BW25" s="1882"/>
      <c r="BX25" s="1883" t="s">
        <v>1496</v>
      </c>
      <c r="BY25" s="1883"/>
      <c r="BZ25" s="1883"/>
      <c r="CA25" s="1883"/>
      <c r="CB25" s="1883"/>
      <c r="CC25" s="1883"/>
      <c r="CD25" s="1883"/>
      <c r="CE25" s="1883"/>
      <c r="CF25" s="1884"/>
      <c r="CG25" s="1291"/>
      <c r="CH25" s="1291"/>
    </row>
    <row r="26" spans="1:86" s="1292" customFormat="1" ht="13.5" customHeight="1">
      <c r="A26" s="1248"/>
      <c r="B26" s="1811"/>
      <c r="C26" s="1811"/>
      <c r="D26" s="1811"/>
      <c r="E26" s="1811"/>
      <c r="F26" s="1811"/>
      <c r="G26" s="1250"/>
      <c r="H26" s="1880"/>
      <c r="I26" s="1881"/>
      <c r="J26" s="1881"/>
      <c r="K26" s="1881"/>
      <c r="L26" s="1881"/>
      <c r="M26" s="1881"/>
      <c r="N26" s="1881"/>
      <c r="O26" s="1881"/>
      <c r="P26" s="1881"/>
      <c r="Q26" s="1881"/>
      <c r="R26" s="1881"/>
      <c r="S26" s="1881"/>
      <c r="T26" s="1881"/>
      <c r="U26" s="1881"/>
      <c r="V26" s="1267"/>
      <c r="W26" s="1853"/>
      <c r="X26" s="1853"/>
      <c r="Y26" s="1853"/>
      <c r="Z26" s="1853"/>
      <c r="AA26" s="1853"/>
      <c r="AB26" s="1250"/>
      <c r="AC26" s="1834"/>
      <c r="AD26" s="1835"/>
      <c r="AE26" s="1835"/>
      <c r="AF26" s="1835"/>
      <c r="AG26" s="1835"/>
      <c r="AH26" s="1835"/>
      <c r="AI26" s="1835"/>
      <c r="AJ26" s="1835"/>
      <c r="AK26" s="1835"/>
      <c r="AL26" s="1835"/>
      <c r="AM26" s="1835"/>
      <c r="AN26" s="1835"/>
      <c r="AO26" s="1836"/>
      <c r="AP26" s="1265"/>
      <c r="AQ26" s="1234"/>
      <c r="AR26" s="1245"/>
      <c r="AS26" s="1892"/>
      <c r="AT26" s="1892"/>
      <c r="AU26" s="1892"/>
      <c r="AV26" s="1892"/>
      <c r="AW26" s="1892"/>
      <c r="AX26" s="1246"/>
      <c r="AY26" s="1256"/>
      <c r="AZ26" s="1892"/>
      <c r="BA26" s="1892"/>
      <c r="BB26" s="1892"/>
      <c r="BC26" s="1892"/>
      <c r="BD26" s="1268"/>
      <c r="BE26" s="1885"/>
      <c r="BF26" s="1885"/>
      <c r="BG26" s="1885"/>
      <c r="BH26" s="1885"/>
      <c r="BI26" s="1885"/>
      <c r="BJ26" s="1885"/>
      <c r="BK26" s="1885"/>
      <c r="BL26" s="1885"/>
      <c r="BM26" s="1885"/>
      <c r="BN26" s="1885"/>
      <c r="BO26" s="1882"/>
      <c r="BP26" s="1882"/>
      <c r="BQ26" s="1882"/>
      <c r="BR26" s="1882"/>
      <c r="BS26" s="1882"/>
      <c r="BT26" s="1882"/>
      <c r="BU26" s="1882"/>
      <c r="BV26" s="1882"/>
      <c r="BW26" s="1882"/>
      <c r="BX26" s="1885"/>
      <c r="BY26" s="1885"/>
      <c r="BZ26" s="1885"/>
      <c r="CA26" s="1885"/>
      <c r="CB26" s="1885"/>
      <c r="CC26" s="1885"/>
      <c r="CD26" s="1885"/>
      <c r="CE26" s="1885"/>
      <c r="CF26" s="1886"/>
      <c r="CG26" s="1291"/>
      <c r="CH26" s="1291"/>
    </row>
    <row r="27" spans="1:86" s="1292" customFormat="1" ht="13.5" customHeight="1">
      <c r="A27" s="1234"/>
      <c r="B27" s="1251"/>
      <c r="C27" s="1243"/>
      <c r="D27" s="1243"/>
      <c r="E27" s="1243"/>
      <c r="F27" s="1243"/>
      <c r="G27" s="1243"/>
      <c r="H27" s="1235"/>
      <c r="I27" s="1235"/>
      <c r="J27" s="1235"/>
      <c r="K27" s="1235"/>
      <c r="L27" s="1235"/>
      <c r="M27" s="1235"/>
      <c r="N27" s="1235"/>
      <c r="O27" s="1235"/>
      <c r="P27" s="1235"/>
      <c r="Q27" s="1235"/>
      <c r="R27" s="1235"/>
      <c r="S27" s="1235"/>
      <c r="T27" s="1235"/>
      <c r="U27" s="1235"/>
      <c r="V27" s="1235"/>
      <c r="W27" s="1235"/>
      <c r="X27" s="1294"/>
      <c r="Y27" s="1294"/>
      <c r="Z27" s="1294"/>
      <c r="AA27" s="1294"/>
      <c r="AB27" s="1235"/>
      <c r="AC27" s="1295"/>
      <c r="AD27" s="1295"/>
      <c r="AE27" s="1295"/>
      <c r="AF27" s="1295"/>
      <c r="AG27" s="1295"/>
      <c r="AH27" s="1295"/>
      <c r="AI27" s="1295"/>
      <c r="AJ27" s="1295"/>
      <c r="AK27" s="1295"/>
      <c r="AL27" s="1295"/>
      <c r="AM27" s="1295"/>
      <c r="AN27" s="1295"/>
      <c r="AO27" s="1295"/>
      <c r="AP27" s="1295"/>
      <c r="AQ27" s="1234"/>
      <c r="AR27" s="1245"/>
      <c r="AS27" s="1892"/>
      <c r="AT27" s="1892"/>
      <c r="AU27" s="1892"/>
      <c r="AV27" s="1892"/>
      <c r="AW27" s="1892"/>
      <c r="AX27" s="1246"/>
      <c r="AY27" s="1235"/>
      <c r="AZ27" s="1892"/>
      <c r="BA27" s="1892"/>
      <c r="BB27" s="1892"/>
      <c r="BC27" s="1892"/>
      <c r="BD27" s="1246"/>
      <c r="BE27" s="1887" t="s">
        <v>1501</v>
      </c>
      <c r="BF27" s="1887"/>
      <c r="BG27" s="1887"/>
      <c r="BH27" s="1887"/>
      <c r="BI27" s="1887"/>
      <c r="BJ27" s="1887"/>
      <c r="BK27" s="1887"/>
      <c r="BL27" s="1887"/>
      <c r="BM27" s="1887"/>
      <c r="BN27" s="1887"/>
      <c r="BO27" s="1889" t="s">
        <v>1501</v>
      </c>
      <c r="BP27" s="1889"/>
      <c r="BQ27" s="1889"/>
      <c r="BR27" s="1889"/>
      <c r="BS27" s="1889"/>
      <c r="BT27" s="1889"/>
      <c r="BU27" s="1889"/>
      <c r="BV27" s="1889"/>
      <c r="BW27" s="1889"/>
      <c r="BX27" s="1887" t="s">
        <v>1501</v>
      </c>
      <c r="BY27" s="1887"/>
      <c r="BZ27" s="1887"/>
      <c r="CA27" s="1887"/>
      <c r="CB27" s="1887"/>
      <c r="CC27" s="1887"/>
      <c r="CD27" s="1887"/>
      <c r="CE27" s="1887"/>
      <c r="CF27" s="1890"/>
      <c r="CG27" s="1291"/>
      <c r="CH27" s="1291"/>
    </row>
    <row r="28" spans="1:86" s="1292" customFormat="1" ht="13.5" customHeight="1">
      <c r="A28" s="1240"/>
      <c r="B28" s="1851" t="s">
        <v>1478</v>
      </c>
      <c r="C28" s="1851"/>
      <c r="D28" s="1851"/>
      <c r="E28" s="1851"/>
      <c r="F28" s="1851"/>
      <c r="G28" s="1242"/>
      <c r="H28" s="1860" t="s">
        <v>1490</v>
      </c>
      <c r="I28" s="1861"/>
      <c r="J28" s="1861"/>
      <c r="K28" s="1861"/>
      <c r="L28" s="1861"/>
      <c r="M28" s="1861"/>
      <c r="N28" s="1861"/>
      <c r="O28" s="1861"/>
      <c r="P28" s="1861"/>
      <c r="Q28" s="1862"/>
      <c r="R28" s="1860" t="s">
        <v>1480</v>
      </c>
      <c r="S28" s="1861"/>
      <c r="T28" s="1861"/>
      <c r="U28" s="1861"/>
      <c r="V28" s="1861"/>
      <c r="W28" s="1861"/>
      <c r="X28" s="1861"/>
      <c r="Y28" s="1861"/>
      <c r="Z28" s="1861"/>
      <c r="AA28" s="1861"/>
      <c r="AB28" s="1861"/>
      <c r="AC28" s="1861"/>
      <c r="AD28" s="1861"/>
      <c r="AE28" s="1862"/>
      <c r="AF28" s="1860" t="s">
        <v>1481</v>
      </c>
      <c r="AG28" s="1861"/>
      <c r="AH28" s="1861"/>
      <c r="AI28" s="1861"/>
      <c r="AJ28" s="1861"/>
      <c r="AK28" s="1861"/>
      <c r="AL28" s="1861"/>
      <c r="AM28" s="1861"/>
      <c r="AN28" s="1861"/>
      <c r="AO28" s="1862"/>
      <c r="AP28" s="1256"/>
      <c r="AQ28" s="1234"/>
      <c r="AR28" s="1245"/>
      <c r="AS28" s="1892"/>
      <c r="AT28" s="1892"/>
      <c r="AU28" s="1892"/>
      <c r="AV28" s="1892"/>
      <c r="AW28" s="1892"/>
      <c r="AX28" s="1246"/>
      <c r="AY28" s="1235"/>
      <c r="AZ28" s="1892"/>
      <c r="BA28" s="1892"/>
      <c r="BB28" s="1892"/>
      <c r="BC28" s="1892"/>
      <c r="BD28" s="1246"/>
      <c r="BE28" s="1888"/>
      <c r="BF28" s="1888"/>
      <c r="BG28" s="1888"/>
      <c r="BH28" s="1888"/>
      <c r="BI28" s="1888"/>
      <c r="BJ28" s="1888"/>
      <c r="BK28" s="1888"/>
      <c r="BL28" s="1888"/>
      <c r="BM28" s="1888"/>
      <c r="BN28" s="1888"/>
      <c r="BO28" s="1889"/>
      <c r="BP28" s="1889"/>
      <c r="BQ28" s="1889"/>
      <c r="BR28" s="1889"/>
      <c r="BS28" s="1889"/>
      <c r="BT28" s="1889"/>
      <c r="BU28" s="1889"/>
      <c r="BV28" s="1889"/>
      <c r="BW28" s="1889"/>
      <c r="BX28" s="1888"/>
      <c r="BY28" s="1888"/>
      <c r="BZ28" s="1888"/>
      <c r="CA28" s="1888"/>
      <c r="CB28" s="1888"/>
      <c r="CC28" s="1888"/>
      <c r="CD28" s="1888"/>
      <c r="CE28" s="1888"/>
      <c r="CF28" s="1891"/>
      <c r="CG28" s="1291"/>
      <c r="CH28" s="1291"/>
    </row>
    <row r="29" spans="1:86" s="1292" customFormat="1" ht="13.5" customHeight="1">
      <c r="A29" s="1245"/>
      <c r="B29" s="1852"/>
      <c r="C29" s="1852"/>
      <c r="D29" s="1852"/>
      <c r="E29" s="1852"/>
      <c r="F29" s="1852"/>
      <c r="G29" s="1246"/>
      <c r="H29" s="1863"/>
      <c r="I29" s="1864"/>
      <c r="J29" s="1864"/>
      <c r="K29" s="1864"/>
      <c r="L29" s="1864"/>
      <c r="M29" s="1864"/>
      <c r="N29" s="1864"/>
      <c r="O29" s="1864"/>
      <c r="P29" s="1864"/>
      <c r="Q29" s="1865"/>
      <c r="R29" s="1863"/>
      <c r="S29" s="1864"/>
      <c r="T29" s="1864"/>
      <c r="U29" s="1864"/>
      <c r="V29" s="1864"/>
      <c r="W29" s="1864"/>
      <c r="X29" s="1864"/>
      <c r="Y29" s="1864"/>
      <c r="Z29" s="1864"/>
      <c r="AA29" s="1864"/>
      <c r="AB29" s="1864"/>
      <c r="AC29" s="1864"/>
      <c r="AD29" s="1864"/>
      <c r="AE29" s="1865"/>
      <c r="AF29" s="1863"/>
      <c r="AG29" s="1864"/>
      <c r="AH29" s="1864"/>
      <c r="AI29" s="1864"/>
      <c r="AJ29" s="1864"/>
      <c r="AK29" s="1864"/>
      <c r="AL29" s="1864"/>
      <c r="AM29" s="1864"/>
      <c r="AN29" s="1864"/>
      <c r="AO29" s="1865"/>
      <c r="AP29" s="1256"/>
      <c r="AQ29" s="1234"/>
      <c r="AR29" s="1245"/>
      <c r="AS29" s="1892"/>
      <c r="AT29" s="1892"/>
      <c r="AU29" s="1892"/>
      <c r="AV29" s="1892"/>
      <c r="AW29" s="1892"/>
      <c r="AX29" s="1246"/>
      <c r="AY29" s="1893" t="s">
        <v>1503</v>
      </c>
      <c r="AZ29" s="1894"/>
      <c r="BA29" s="1894"/>
      <c r="BB29" s="1894"/>
      <c r="BC29" s="1894"/>
      <c r="BD29" s="1895"/>
      <c r="BE29" s="1860" t="s">
        <v>1504</v>
      </c>
      <c r="BF29" s="1861"/>
      <c r="BG29" s="1861"/>
      <c r="BH29" s="1861"/>
      <c r="BI29" s="1861"/>
      <c r="BJ29" s="1861"/>
      <c r="BK29" s="1861"/>
      <c r="BL29" s="1860" t="s">
        <v>1494</v>
      </c>
      <c r="BM29" s="1861"/>
      <c r="BN29" s="1861"/>
      <c r="BO29" s="1861"/>
      <c r="BP29" s="1861"/>
      <c r="BQ29" s="1861"/>
      <c r="BR29" s="1861"/>
      <c r="BS29" s="1862"/>
      <c r="BT29" s="1860" t="s">
        <v>1495</v>
      </c>
      <c r="BU29" s="1861"/>
      <c r="BV29" s="1861"/>
      <c r="BW29" s="1861"/>
      <c r="BX29" s="1861"/>
      <c r="BY29" s="1861"/>
      <c r="BZ29" s="1862"/>
      <c r="CA29" s="1860" t="s">
        <v>1496</v>
      </c>
      <c r="CB29" s="1861"/>
      <c r="CC29" s="1861"/>
      <c r="CD29" s="1861"/>
      <c r="CE29" s="1861"/>
      <c r="CF29" s="1862"/>
      <c r="CG29" s="1291"/>
      <c r="CH29" s="1291"/>
    </row>
    <row r="30" spans="1:86" s="1292" customFormat="1" ht="13.5" customHeight="1">
      <c r="A30" s="1245"/>
      <c r="B30" s="1852"/>
      <c r="C30" s="1852"/>
      <c r="D30" s="1852"/>
      <c r="E30" s="1852"/>
      <c r="F30" s="1852"/>
      <c r="G30" s="1246"/>
      <c r="H30" s="1831" t="s">
        <v>1483</v>
      </c>
      <c r="I30" s="1832"/>
      <c r="J30" s="1832"/>
      <c r="K30" s="1832"/>
      <c r="L30" s="1832"/>
      <c r="M30" s="1832"/>
      <c r="N30" s="1832"/>
      <c r="O30" s="1832"/>
      <c r="P30" s="1832"/>
      <c r="Q30" s="1833"/>
      <c r="R30" s="1837" t="s">
        <v>1484</v>
      </c>
      <c r="S30" s="1838"/>
      <c r="T30" s="1838"/>
      <c r="U30" s="1838"/>
      <c r="V30" s="1838"/>
      <c r="W30" s="1839" t="s">
        <v>1485</v>
      </c>
      <c r="X30" s="1840"/>
      <c r="Y30" s="1840"/>
      <c r="Z30" s="1840"/>
      <c r="AA30" s="1840"/>
      <c r="AB30" s="1840"/>
      <c r="AC30" s="1840"/>
      <c r="AD30" s="1840"/>
      <c r="AE30" s="1841"/>
      <c r="AF30" s="1831" t="s">
        <v>1486</v>
      </c>
      <c r="AG30" s="1844"/>
      <c r="AH30" s="1844"/>
      <c r="AI30" s="1844"/>
      <c r="AJ30" s="1844"/>
      <c r="AK30" s="1844"/>
      <c r="AL30" s="1844"/>
      <c r="AM30" s="1844"/>
      <c r="AN30" s="1844"/>
      <c r="AO30" s="1845"/>
      <c r="AP30" s="1235"/>
      <c r="AQ30" s="1234"/>
      <c r="AR30" s="1245"/>
      <c r="AS30" s="1892"/>
      <c r="AT30" s="1892"/>
      <c r="AU30" s="1892"/>
      <c r="AV30" s="1892"/>
      <c r="AW30" s="1892"/>
      <c r="AX30" s="1246"/>
      <c r="AY30" s="1896"/>
      <c r="AZ30" s="1897"/>
      <c r="BA30" s="1897"/>
      <c r="BB30" s="1897"/>
      <c r="BC30" s="1897"/>
      <c r="BD30" s="1898"/>
      <c r="BE30" s="1863"/>
      <c r="BF30" s="1864"/>
      <c r="BG30" s="1864"/>
      <c r="BH30" s="1864"/>
      <c r="BI30" s="1864"/>
      <c r="BJ30" s="1864"/>
      <c r="BK30" s="1864"/>
      <c r="BL30" s="1863"/>
      <c r="BM30" s="1864"/>
      <c r="BN30" s="1864"/>
      <c r="BO30" s="1864"/>
      <c r="BP30" s="1864"/>
      <c r="BQ30" s="1864"/>
      <c r="BR30" s="1864"/>
      <c r="BS30" s="1865"/>
      <c r="BT30" s="1863"/>
      <c r="BU30" s="1864"/>
      <c r="BV30" s="1864"/>
      <c r="BW30" s="1864"/>
      <c r="BX30" s="1864"/>
      <c r="BY30" s="1864"/>
      <c r="BZ30" s="1865"/>
      <c r="CA30" s="1863"/>
      <c r="CB30" s="1864"/>
      <c r="CC30" s="1864"/>
      <c r="CD30" s="1864"/>
      <c r="CE30" s="1864"/>
      <c r="CF30" s="1865"/>
      <c r="CG30" s="1291"/>
      <c r="CH30" s="1291"/>
    </row>
    <row r="31" spans="1:86" s="1292" customFormat="1" ht="13.5" customHeight="1">
      <c r="A31" s="1245"/>
      <c r="B31" s="1852"/>
      <c r="C31" s="1852"/>
      <c r="D31" s="1852"/>
      <c r="E31" s="1852"/>
      <c r="F31" s="1852"/>
      <c r="G31" s="1246"/>
      <c r="H31" s="1834"/>
      <c r="I31" s="1835"/>
      <c r="J31" s="1835"/>
      <c r="K31" s="1835"/>
      <c r="L31" s="1835"/>
      <c r="M31" s="1835"/>
      <c r="N31" s="1835"/>
      <c r="O31" s="1835"/>
      <c r="P31" s="1835"/>
      <c r="Q31" s="1836"/>
      <c r="R31" s="1848" t="s">
        <v>1487</v>
      </c>
      <c r="S31" s="1849"/>
      <c r="T31" s="1849"/>
      <c r="U31" s="1849"/>
      <c r="V31" s="1849"/>
      <c r="W31" s="1842"/>
      <c r="X31" s="1842"/>
      <c r="Y31" s="1842"/>
      <c r="Z31" s="1842"/>
      <c r="AA31" s="1842"/>
      <c r="AB31" s="1842"/>
      <c r="AC31" s="1842"/>
      <c r="AD31" s="1842"/>
      <c r="AE31" s="1843"/>
      <c r="AF31" s="1846"/>
      <c r="AG31" s="1821"/>
      <c r="AH31" s="1821"/>
      <c r="AI31" s="1821"/>
      <c r="AJ31" s="1821"/>
      <c r="AK31" s="1821"/>
      <c r="AL31" s="1821"/>
      <c r="AM31" s="1821"/>
      <c r="AN31" s="1821"/>
      <c r="AO31" s="1847"/>
      <c r="AP31" s="1235"/>
      <c r="AQ31" s="1234"/>
      <c r="AR31" s="1245"/>
      <c r="AS31" s="1892"/>
      <c r="AT31" s="1892"/>
      <c r="AU31" s="1892"/>
      <c r="AV31" s="1892"/>
      <c r="AW31" s="1892"/>
      <c r="AX31" s="1246"/>
      <c r="AY31" s="1896"/>
      <c r="AZ31" s="1897"/>
      <c r="BA31" s="1897"/>
      <c r="BB31" s="1897"/>
      <c r="BC31" s="1897"/>
      <c r="BD31" s="1898"/>
      <c r="BE31" s="1860"/>
      <c r="BF31" s="1861"/>
      <c r="BG31" s="1861"/>
      <c r="BH31" s="1861"/>
      <c r="BI31" s="1861"/>
      <c r="BJ31" s="1861"/>
      <c r="BK31" s="1861"/>
      <c r="BL31" s="1860"/>
      <c r="BM31" s="1861"/>
      <c r="BN31" s="1861"/>
      <c r="BO31" s="1861"/>
      <c r="BP31" s="1861"/>
      <c r="BQ31" s="1861"/>
      <c r="BR31" s="1861"/>
      <c r="BS31" s="1862"/>
      <c r="BT31" s="1860"/>
      <c r="BU31" s="1861"/>
      <c r="BV31" s="1861"/>
      <c r="BW31" s="1861"/>
      <c r="BX31" s="1861"/>
      <c r="BY31" s="1861"/>
      <c r="BZ31" s="1862"/>
      <c r="CA31" s="1860"/>
      <c r="CB31" s="1861"/>
      <c r="CC31" s="1861"/>
      <c r="CD31" s="1861"/>
      <c r="CE31" s="1861"/>
      <c r="CF31" s="1862"/>
      <c r="CG31" s="1291"/>
      <c r="CH31" s="1291"/>
    </row>
    <row r="32" spans="1:86" s="1292" customFormat="1" ht="13.5" customHeight="1">
      <c r="A32" s="1245"/>
      <c r="B32" s="1852"/>
      <c r="C32" s="1852"/>
      <c r="D32" s="1852"/>
      <c r="E32" s="1852"/>
      <c r="F32" s="1852"/>
      <c r="G32" s="1246"/>
      <c r="H32" s="1831" t="s">
        <v>1483</v>
      </c>
      <c r="I32" s="1832"/>
      <c r="J32" s="1832"/>
      <c r="K32" s="1832"/>
      <c r="L32" s="1832"/>
      <c r="M32" s="1832"/>
      <c r="N32" s="1832"/>
      <c r="O32" s="1832"/>
      <c r="P32" s="1832"/>
      <c r="Q32" s="1833"/>
      <c r="R32" s="1837" t="s">
        <v>1484</v>
      </c>
      <c r="S32" s="1838"/>
      <c r="T32" s="1838"/>
      <c r="U32" s="1838"/>
      <c r="V32" s="1838"/>
      <c r="W32" s="1839" t="s">
        <v>1485</v>
      </c>
      <c r="X32" s="1840"/>
      <c r="Y32" s="1840"/>
      <c r="Z32" s="1840"/>
      <c r="AA32" s="1840"/>
      <c r="AB32" s="1840"/>
      <c r="AC32" s="1840"/>
      <c r="AD32" s="1840"/>
      <c r="AE32" s="1841"/>
      <c r="AF32" s="1831" t="s">
        <v>1486</v>
      </c>
      <c r="AG32" s="1844"/>
      <c r="AH32" s="1844"/>
      <c r="AI32" s="1844"/>
      <c r="AJ32" s="1844"/>
      <c r="AK32" s="1844"/>
      <c r="AL32" s="1844"/>
      <c r="AM32" s="1844"/>
      <c r="AN32" s="1844"/>
      <c r="AO32" s="1845"/>
      <c r="AP32" s="1235"/>
      <c r="AQ32" s="1234"/>
      <c r="AR32" s="1248"/>
      <c r="AS32" s="1885"/>
      <c r="AT32" s="1885"/>
      <c r="AU32" s="1885"/>
      <c r="AV32" s="1885"/>
      <c r="AW32" s="1885"/>
      <c r="AX32" s="1250"/>
      <c r="AY32" s="1899"/>
      <c r="AZ32" s="1900"/>
      <c r="BA32" s="1900"/>
      <c r="BB32" s="1900"/>
      <c r="BC32" s="1900"/>
      <c r="BD32" s="1901"/>
      <c r="BE32" s="1863"/>
      <c r="BF32" s="1864"/>
      <c r="BG32" s="1864"/>
      <c r="BH32" s="1864"/>
      <c r="BI32" s="1864"/>
      <c r="BJ32" s="1864"/>
      <c r="BK32" s="1864"/>
      <c r="BL32" s="1863"/>
      <c r="BM32" s="1864"/>
      <c r="BN32" s="1864"/>
      <c r="BO32" s="1864"/>
      <c r="BP32" s="1864"/>
      <c r="BQ32" s="1864"/>
      <c r="BR32" s="1864"/>
      <c r="BS32" s="1865"/>
      <c r="BT32" s="1863"/>
      <c r="BU32" s="1864"/>
      <c r="BV32" s="1864"/>
      <c r="BW32" s="1864"/>
      <c r="BX32" s="1864"/>
      <c r="BY32" s="1864"/>
      <c r="BZ32" s="1865"/>
      <c r="CA32" s="1863"/>
      <c r="CB32" s="1864"/>
      <c r="CC32" s="1864"/>
      <c r="CD32" s="1864"/>
      <c r="CE32" s="1864"/>
      <c r="CF32" s="1865"/>
      <c r="CG32" s="1291"/>
      <c r="CH32" s="1291"/>
    </row>
    <row r="33" spans="1:86" s="1292" customFormat="1" ht="13.5" customHeight="1">
      <c r="A33" s="1248"/>
      <c r="B33" s="1853"/>
      <c r="C33" s="1853"/>
      <c r="D33" s="1853"/>
      <c r="E33" s="1853"/>
      <c r="F33" s="1853"/>
      <c r="G33" s="1250"/>
      <c r="H33" s="1834"/>
      <c r="I33" s="1835"/>
      <c r="J33" s="1835"/>
      <c r="K33" s="1835"/>
      <c r="L33" s="1835"/>
      <c r="M33" s="1835"/>
      <c r="N33" s="1835"/>
      <c r="O33" s="1835"/>
      <c r="P33" s="1835"/>
      <c r="Q33" s="1836"/>
      <c r="R33" s="1848" t="s">
        <v>1487</v>
      </c>
      <c r="S33" s="1849"/>
      <c r="T33" s="1849"/>
      <c r="U33" s="1849"/>
      <c r="V33" s="1849"/>
      <c r="W33" s="1842"/>
      <c r="X33" s="1842"/>
      <c r="Y33" s="1842"/>
      <c r="Z33" s="1842"/>
      <c r="AA33" s="1842"/>
      <c r="AB33" s="1842"/>
      <c r="AC33" s="1842"/>
      <c r="AD33" s="1842"/>
      <c r="AE33" s="1843"/>
      <c r="AF33" s="1846"/>
      <c r="AG33" s="1821"/>
      <c r="AH33" s="1821"/>
      <c r="AI33" s="1821"/>
      <c r="AJ33" s="1821"/>
      <c r="AK33" s="1821"/>
      <c r="AL33" s="1821"/>
      <c r="AM33" s="1821"/>
      <c r="AN33" s="1821"/>
      <c r="AO33" s="1847"/>
      <c r="AP33" s="1235"/>
      <c r="AQ33" s="1234"/>
      <c r="CG33" s="1291"/>
      <c r="CH33" s="1291"/>
    </row>
    <row r="34" spans="1:86" s="1292" customFormat="1" ht="13.5" customHeight="1">
      <c r="A34" s="1259"/>
      <c r="B34" s="1252"/>
      <c r="C34" s="1252"/>
      <c r="D34" s="1252"/>
      <c r="E34" s="1252"/>
      <c r="F34" s="1252"/>
      <c r="G34" s="1259"/>
      <c r="H34" s="1259"/>
      <c r="I34" s="1259"/>
      <c r="J34" s="1259"/>
      <c r="K34" s="1259"/>
      <c r="L34" s="1259"/>
      <c r="M34" s="1259"/>
      <c r="N34" s="1259"/>
      <c r="O34" s="1259"/>
      <c r="P34" s="1259"/>
      <c r="Q34" s="1259"/>
      <c r="R34" s="1259"/>
      <c r="S34" s="1259"/>
      <c r="T34" s="1259"/>
      <c r="U34" s="1259"/>
      <c r="V34" s="1259"/>
      <c r="W34" s="1259"/>
      <c r="X34" s="1259"/>
      <c r="Y34" s="1259"/>
      <c r="Z34" s="1259"/>
      <c r="AA34" s="1259"/>
      <c r="AB34" s="1259"/>
      <c r="AC34" s="1259"/>
      <c r="AD34" s="1259"/>
      <c r="AE34" s="1259"/>
      <c r="AF34" s="1259"/>
      <c r="AG34" s="1259"/>
      <c r="AH34" s="1259"/>
      <c r="AI34" s="1259"/>
      <c r="AJ34" s="1259"/>
      <c r="AK34" s="1259"/>
      <c r="AL34" s="1259"/>
      <c r="AM34" s="1259"/>
      <c r="AN34" s="1259"/>
      <c r="AO34" s="1259"/>
      <c r="AP34" s="1235"/>
      <c r="AQ34" s="1234"/>
      <c r="AR34" s="1906" t="s">
        <v>1506</v>
      </c>
      <c r="AS34" s="1907"/>
      <c r="AT34" s="1907"/>
      <c r="AU34" s="1907"/>
      <c r="AV34" s="1907"/>
      <c r="AW34" s="1907"/>
      <c r="AX34" s="1907"/>
      <c r="AY34" s="1907"/>
      <c r="AZ34" s="1908"/>
      <c r="BA34" s="1860"/>
      <c r="BB34" s="1861"/>
      <c r="BC34" s="1861"/>
      <c r="BD34" s="1861"/>
      <c r="BE34" s="1861"/>
      <c r="BF34" s="1861"/>
      <c r="BG34" s="1861"/>
      <c r="BH34" s="1861"/>
      <c r="BI34" s="1861"/>
      <c r="BJ34" s="1861"/>
      <c r="BK34" s="1862"/>
      <c r="BL34" s="1234"/>
      <c r="BM34" s="1906" t="s">
        <v>1507</v>
      </c>
      <c r="BN34" s="1907"/>
      <c r="BO34" s="1907"/>
      <c r="BP34" s="1907"/>
      <c r="BQ34" s="1907"/>
      <c r="BR34" s="1907"/>
      <c r="BS34" s="1907"/>
      <c r="BT34" s="1907"/>
      <c r="BU34" s="1908"/>
      <c r="BV34" s="1860"/>
      <c r="BW34" s="1861"/>
      <c r="BX34" s="1861"/>
      <c r="BY34" s="1861"/>
      <c r="BZ34" s="1861"/>
      <c r="CA34" s="1861"/>
      <c r="CB34" s="1861"/>
      <c r="CC34" s="1861"/>
      <c r="CD34" s="1861"/>
      <c r="CE34" s="1861"/>
      <c r="CF34" s="1862"/>
      <c r="CG34" s="1291"/>
      <c r="CH34" s="1291"/>
    </row>
    <row r="35" spans="1:86" s="1292" customFormat="1" ht="13.5" customHeight="1">
      <c r="A35" s="1240"/>
      <c r="B35" s="1883" t="s">
        <v>1492</v>
      </c>
      <c r="C35" s="1883"/>
      <c r="D35" s="1883"/>
      <c r="E35" s="1883"/>
      <c r="F35" s="1883"/>
      <c r="G35" s="1242"/>
      <c r="H35" s="1254" t="s">
        <v>1630</v>
      </c>
      <c r="I35" s="1883" t="s">
        <v>1493</v>
      </c>
      <c r="J35" s="1883"/>
      <c r="K35" s="1883"/>
      <c r="L35" s="1883"/>
      <c r="M35" s="1255"/>
      <c r="N35" s="1883" t="s">
        <v>1494</v>
      </c>
      <c r="O35" s="1883"/>
      <c r="P35" s="1883"/>
      <c r="Q35" s="1883"/>
      <c r="R35" s="1883"/>
      <c r="S35" s="1883"/>
      <c r="T35" s="1883"/>
      <c r="U35" s="1883"/>
      <c r="V35" s="1883"/>
      <c r="W35" s="1883"/>
      <c r="X35" s="1882" t="s">
        <v>1495</v>
      </c>
      <c r="Y35" s="1882"/>
      <c r="Z35" s="1882"/>
      <c r="AA35" s="1882"/>
      <c r="AB35" s="1882"/>
      <c r="AC35" s="1882"/>
      <c r="AD35" s="1882"/>
      <c r="AE35" s="1882"/>
      <c r="AF35" s="1882"/>
      <c r="AG35" s="1883" t="s">
        <v>1496</v>
      </c>
      <c r="AH35" s="1883"/>
      <c r="AI35" s="1883"/>
      <c r="AJ35" s="1883"/>
      <c r="AK35" s="1883"/>
      <c r="AL35" s="1883"/>
      <c r="AM35" s="1883"/>
      <c r="AN35" s="1883"/>
      <c r="AO35" s="1884"/>
      <c r="AP35" s="1235"/>
      <c r="AQ35" s="1234"/>
      <c r="AR35" s="1909"/>
      <c r="AS35" s="1910"/>
      <c r="AT35" s="1910"/>
      <c r="AU35" s="1910"/>
      <c r="AV35" s="1910"/>
      <c r="AW35" s="1910"/>
      <c r="AX35" s="1910"/>
      <c r="AY35" s="1910"/>
      <c r="AZ35" s="1911"/>
      <c r="BA35" s="1912"/>
      <c r="BB35" s="1913"/>
      <c r="BC35" s="1913"/>
      <c r="BD35" s="1913"/>
      <c r="BE35" s="1913"/>
      <c r="BF35" s="1913"/>
      <c r="BG35" s="1913"/>
      <c r="BH35" s="1913"/>
      <c r="BI35" s="1913"/>
      <c r="BJ35" s="1913"/>
      <c r="BK35" s="1914"/>
      <c r="BL35" s="1234"/>
      <c r="BM35" s="1909"/>
      <c r="BN35" s="1910"/>
      <c r="BO35" s="1910"/>
      <c r="BP35" s="1910"/>
      <c r="BQ35" s="1910"/>
      <c r="BR35" s="1910"/>
      <c r="BS35" s="1910"/>
      <c r="BT35" s="1910"/>
      <c r="BU35" s="1911"/>
      <c r="BV35" s="1912"/>
      <c r="BW35" s="1913"/>
      <c r="BX35" s="1913"/>
      <c r="BY35" s="1913"/>
      <c r="BZ35" s="1913"/>
      <c r="CA35" s="1913"/>
      <c r="CB35" s="1913"/>
      <c r="CC35" s="1913"/>
      <c r="CD35" s="1913"/>
      <c r="CE35" s="1913"/>
      <c r="CF35" s="1914"/>
      <c r="CG35" s="1291"/>
      <c r="CH35" s="1291"/>
    </row>
    <row r="36" spans="1:86" s="1292" customFormat="1" ht="13.5" customHeight="1">
      <c r="A36" s="1245"/>
      <c r="B36" s="1892"/>
      <c r="C36" s="1892"/>
      <c r="D36" s="1892"/>
      <c r="E36" s="1892"/>
      <c r="F36" s="1892"/>
      <c r="G36" s="1246"/>
      <c r="H36" s="1256"/>
      <c r="I36" s="1892"/>
      <c r="J36" s="1892"/>
      <c r="K36" s="1892"/>
      <c r="L36" s="1892"/>
      <c r="M36" s="1268"/>
      <c r="N36" s="1885"/>
      <c r="O36" s="1885"/>
      <c r="P36" s="1885"/>
      <c r="Q36" s="1885"/>
      <c r="R36" s="1885"/>
      <c r="S36" s="1885"/>
      <c r="T36" s="1885"/>
      <c r="U36" s="1885"/>
      <c r="V36" s="1885"/>
      <c r="W36" s="1885"/>
      <c r="X36" s="1882"/>
      <c r="Y36" s="1882"/>
      <c r="Z36" s="1882"/>
      <c r="AA36" s="1882"/>
      <c r="AB36" s="1882"/>
      <c r="AC36" s="1882"/>
      <c r="AD36" s="1882"/>
      <c r="AE36" s="1882"/>
      <c r="AF36" s="1882"/>
      <c r="AG36" s="1885"/>
      <c r="AH36" s="1885"/>
      <c r="AI36" s="1885"/>
      <c r="AJ36" s="1885"/>
      <c r="AK36" s="1885"/>
      <c r="AL36" s="1885"/>
      <c r="AM36" s="1885"/>
      <c r="AN36" s="1885"/>
      <c r="AO36" s="1886"/>
      <c r="AP36" s="1235"/>
      <c r="AQ36" s="1234"/>
      <c r="AR36" s="1245"/>
      <c r="AS36" s="1235"/>
      <c r="AT36" s="1893" t="s">
        <v>1508</v>
      </c>
      <c r="AU36" s="1883"/>
      <c r="AV36" s="1883"/>
      <c r="AW36" s="1883"/>
      <c r="AX36" s="1883"/>
      <c r="AY36" s="1883"/>
      <c r="AZ36" s="1884"/>
      <c r="BA36" s="1860"/>
      <c r="BB36" s="1861"/>
      <c r="BC36" s="1861"/>
      <c r="BD36" s="1861"/>
      <c r="BE36" s="1861"/>
      <c r="BF36" s="1861"/>
      <c r="BG36" s="1861"/>
      <c r="BH36" s="1861"/>
      <c r="BI36" s="1861"/>
      <c r="BJ36" s="1861"/>
      <c r="BK36" s="1862"/>
      <c r="BL36" s="1234"/>
      <c r="BM36" s="1906" t="s">
        <v>1509</v>
      </c>
      <c r="BN36" s="1907"/>
      <c r="BO36" s="1907"/>
      <c r="BP36" s="1907"/>
      <c r="BQ36" s="1907"/>
      <c r="BR36" s="1907"/>
      <c r="BS36" s="1907"/>
      <c r="BT36" s="1907"/>
      <c r="BU36" s="1908"/>
      <c r="BV36" s="1860"/>
      <c r="BW36" s="1861"/>
      <c r="BX36" s="1861"/>
      <c r="BY36" s="1861"/>
      <c r="BZ36" s="1861"/>
      <c r="CA36" s="1861"/>
      <c r="CB36" s="1861"/>
      <c r="CC36" s="1861"/>
      <c r="CD36" s="1861"/>
      <c r="CE36" s="1861"/>
      <c r="CF36" s="1862"/>
      <c r="CG36" s="1291"/>
      <c r="CH36" s="1291"/>
    </row>
    <row r="37" spans="1:86" s="1292" customFormat="1" ht="13.5" customHeight="1">
      <c r="A37" s="1245"/>
      <c r="B37" s="1892"/>
      <c r="C37" s="1892"/>
      <c r="D37" s="1892"/>
      <c r="E37" s="1892"/>
      <c r="F37" s="1892"/>
      <c r="G37" s="1246"/>
      <c r="H37" s="1235"/>
      <c r="I37" s="1892"/>
      <c r="J37" s="1892"/>
      <c r="K37" s="1892"/>
      <c r="L37" s="1892"/>
      <c r="M37" s="1246"/>
      <c r="N37" s="1887" t="s">
        <v>1501</v>
      </c>
      <c r="O37" s="1887"/>
      <c r="P37" s="1887"/>
      <c r="Q37" s="1887"/>
      <c r="R37" s="1887"/>
      <c r="S37" s="1887"/>
      <c r="T37" s="1887"/>
      <c r="U37" s="1887"/>
      <c r="V37" s="1887"/>
      <c r="W37" s="1887"/>
      <c r="X37" s="1889" t="s">
        <v>1501</v>
      </c>
      <c r="Y37" s="1889"/>
      <c r="Z37" s="1889"/>
      <c r="AA37" s="1889"/>
      <c r="AB37" s="1889"/>
      <c r="AC37" s="1889"/>
      <c r="AD37" s="1889"/>
      <c r="AE37" s="1889"/>
      <c r="AF37" s="1889"/>
      <c r="AG37" s="1887" t="s">
        <v>1501</v>
      </c>
      <c r="AH37" s="1887"/>
      <c r="AI37" s="1887"/>
      <c r="AJ37" s="1887"/>
      <c r="AK37" s="1887"/>
      <c r="AL37" s="1887"/>
      <c r="AM37" s="1887"/>
      <c r="AN37" s="1887"/>
      <c r="AO37" s="1890"/>
      <c r="AP37" s="1235"/>
      <c r="AQ37" s="1234"/>
      <c r="AR37" s="1245"/>
      <c r="AS37" s="1235"/>
      <c r="AT37" s="1954"/>
      <c r="AU37" s="1892"/>
      <c r="AV37" s="1892"/>
      <c r="AW37" s="1892"/>
      <c r="AX37" s="1892"/>
      <c r="AY37" s="1892"/>
      <c r="AZ37" s="1955"/>
      <c r="BA37" s="1912"/>
      <c r="BB37" s="1913"/>
      <c r="BC37" s="1913"/>
      <c r="BD37" s="1913"/>
      <c r="BE37" s="1913"/>
      <c r="BF37" s="1913"/>
      <c r="BG37" s="1913"/>
      <c r="BH37" s="1913"/>
      <c r="BI37" s="1913"/>
      <c r="BJ37" s="1913"/>
      <c r="BK37" s="1914"/>
      <c r="BL37" s="1234"/>
      <c r="BM37" s="1909"/>
      <c r="BN37" s="1910"/>
      <c r="BO37" s="1910"/>
      <c r="BP37" s="1910"/>
      <c r="BQ37" s="1910"/>
      <c r="BR37" s="1910"/>
      <c r="BS37" s="1910"/>
      <c r="BT37" s="1910"/>
      <c r="BU37" s="1911"/>
      <c r="BV37" s="1912"/>
      <c r="BW37" s="1913"/>
      <c r="BX37" s="1913"/>
      <c r="BY37" s="1913"/>
      <c r="BZ37" s="1913"/>
      <c r="CA37" s="1913"/>
      <c r="CB37" s="1913"/>
      <c r="CC37" s="1913"/>
      <c r="CD37" s="1913"/>
      <c r="CE37" s="1913"/>
      <c r="CF37" s="1914"/>
      <c r="CG37" s="1291"/>
      <c r="CH37" s="1291"/>
    </row>
    <row r="38" spans="1:86" s="1292" customFormat="1" ht="13.5" customHeight="1">
      <c r="A38" s="1245"/>
      <c r="B38" s="1892"/>
      <c r="C38" s="1892"/>
      <c r="D38" s="1892"/>
      <c r="E38" s="1892"/>
      <c r="F38" s="1892"/>
      <c r="G38" s="1246"/>
      <c r="H38" s="1235"/>
      <c r="I38" s="1892"/>
      <c r="J38" s="1892"/>
      <c r="K38" s="1892"/>
      <c r="L38" s="1892"/>
      <c r="M38" s="1246"/>
      <c r="N38" s="1888"/>
      <c r="O38" s="1888"/>
      <c r="P38" s="1888"/>
      <c r="Q38" s="1888"/>
      <c r="R38" s="1888"/>
      <c r="S38" s="1888"/>
      <c r="T38" s="1888"/>
      <c r="U38" s="1888"/>
      <c r="V38" s="1888"/>
      <c r="W38" s="1888"/>
      <c r="X38" s="1889"/>
      <c r="Y38" s="1889"/>
      <c r="Z38" s="1889"/>
      <c r="AA38" s="1889"/>
      <c r="AB38" s="1889"/>
      <c r="AC38" s="1889"/>
      <c r="AD38" s="1889"/>
      <c r="AE38" s="1889"/>
      <c r="AF38" s="1889"/>
      <c r="AG38" s="1888"/>
      <c r="AH38" s="1888"/>
      <c r="AI38" s="1888"/>
      <c r="AJ38" s="1888"/>
      <c r="AK38" s="1888"/>
      <c r="AL38" s="1888"/>
      <c r="AM38" s="1888"/>
      <c r="AN38" s="1888"/>
      <c r="AO38" s="1891"/>
      <c r="AP38" s="1235"/>
      <c r="AQ38" s="1234"/>
      <c r="AR38" s="1906" t="s">
        <v>1510</v>
      </c>
      <c r="AS38" s="1907"/>
      <c r="AT38" s="1907"/>
      <c r="AU38" s="1907"/>
      <c r="AV38" s="1907"/>
      <c r="AW38" s="1907"/>
      <c r="AX38" s="1907"/>
      <c r="AY38" s="1907"/>
      <c r="AZ38" s="1908"/>
      <c r="BA38" s="1915" t="s">
        <v>1511</v>
      </c>
      <c r="BB38" s="1916"/>
      <c r="BC38" s="1916"/>
      <c r="BD38" s="1916"/>
      <c r="BE38" s="1916"/>
      <c r="BF38" s="1916"/>
      <c r="BG38" s="1916"/>
      <c r="BH38" s="1916"/>
      <c r="BI38" s="1916"/>
      <c r="BJ38" s="1916"/>
      <c r="BK38" s="1917"/>
      <c r="BL38" s="1234"/>
      <c r="BM38" s="1906" t="s">
        <v>1512</v>
      </c>
      <c r="BN38" s="1907"/>
      <c r="BO38" s="1907"/>
      <c r="BP38" s="1907"/>
      <c r="BQ38" s="1907"/>
      <c r="BR38" s="1907"/>
      <c r="BS38" s="1907"/>
      <c r="BT38" s="1907"/>
      <c r="BU38" s="1908"/>
      <c r="BV38" s="1860"/>
      <c r="BW38" s="1861"/>
      <c r="BX38" s="1861"/>
      <c r="BY38" s="1861"/>
      <c r="BZ38" s="1861"/>
      <c r="CA38" s="1861"/>
      <c r="CB38" s="1861"/>
      <c r="CC38" s="1861"/>
      <c r="CD38" s="1861"/>
      <c r="CE38" s="1861"/>
      <c r="CF38" s="1862"/>
      <c r="CG38" s="1291"/>
      <c r="CH38" s="1291"/>
    </row>
    <row r="39" spans="1:86" s="1292" customFormat="1" ht="13.5" customHeight="1">
      <c r="A39" s="1245"/>
      <c r="B39" s="1892"/>
      <c r="C39" s="1892"/>
      <c r="D39" s="1892"/>
      <c r="E39" s="1892"/>
      <c r="F39" s="1892"/>
      <c r="G39" s="1246"/>
      <c r="H39" s="1893" t="s">
        <v>1503</v>
      </c>
      <c r="I39" s="1894"/>
      <c r="J39" s="1894"/>
      <c r="K39" s="1894"/>
      <c r="L39" s="1894"/>
      <c r="M39" s="1895"/>
      <c r="N39" s="1860" t="s">
        <v>1504</v>
      </c>
      <c r="O39" s="1861"/>
      <c r="P39" s="1861"/>
      <c r="Q39" s="1861"/>
      <c r="R39" s="1861"/>
      <c r="S39" s="1861"/>
      <c r="T39" s="1861"/>
      <c r="U39" s="1860" t="s">
        <v>1494</v>
      </c>
      <c r="V39" s="1861"/>
      <c r="W39" s="1861"/>
      <c r="X39" s="1861"/>
      <c r="Y39" s="1861"/>
      <c r="Z39" s="1861"/>
      <c r="AA39" s="1861"/>
      <c r="AB39" s="1862"/>
      <c r="AC39" s="1860" t="s">
        <v>1495</v>
      </c>
      <c r="AD39" s="1861"/>
      <c r="AE39" s="1861"/>
      <c r="AF39" s="1861"/>
      <c r="AG39" s="1861"/>
      <c r="AH39" s="1861"/>
      <c r="AI39" s="1862"/>
      <c r="AJ39" s="1860" t="s">
        <v>1496</v>
      </c>
      <c r="AK39" s="1861"/>
      <c r="AL39" s="1861"/>
      <c r="AM39" s="1861"/>
      <c r="AN39" s="1861"/>
      <c r="AO39" s="1862"/>
      <c r="AP39" s="1235"/>
      <c r="AQ39" s="1234"/>
      <c r="AR39" s="1909"/>
      <c r="AS39" s="1910"/>
      <c r="AT39" s="1910"/>
      <c r="AU39" s="1910"/>
      <c r="AV39" s="1910"/>
      <c r="AW39" s="1910"/>
      <c r="AX39" s="1910"/>
      <c r="AY39" s="1910"/>
      <c r="AZ39" s="1911"/>
      <c r="BA39" s="1918"/>
      <c r="BB39" s="1919"/>
      <c r="BC39" s="1919"/>
      <c r="BD39" s="1919"/>
      <c r="BE39" s="1919"/>
      <c r="BF39" s="1919"/>
      <c r="BG39" s="1919"/>
      <c r="BH39" s="1919"/>
      <c r="BI39" s="1919"/>
      <c r="BJ39" s="1919"/>
      <c r="BK39" s="1920"/>
      <c r="BL39" s="1234"/>
      <c r="BM39" s="1909"/>
      <c r="BN39" s="1910"/>
      <c r="BO39" s="1910"/>
      <c r="BP39" s="1910"/>
      <c r="BQ39" s="1910"/>
      <c r="BR39" s="1910"/>
      <c r="BS39" s="1910"/>
      <c r="BT39" s="1910"/>
      <c r="BU39" s="1911"/>
      <c r="BV39" s="1912"/>
      <c r="BW39" s="1913"/>
      <c r="BX39" s="1913"/>
      <c r="BY39" s="1913"/>
      <c r="BZ39" s="1913"/>
      <c r="CA39" s="1913"/>
      <c r="CB39" s="1913"/>
      <c r="CC39" s="1913"/>
      <c r="CD39" s="1913"/>
      <c r="CE39" s="1913"/>
      <c r="CF39" s="1914"/>
      <c r="CG39" s="1291"/>
      <c r="CH39" s="1291"/>
    </row>
    <row r="40" spans="1:86" s="1292" customFormat="1" ht="13.5" customHeight="1">
      <c r="A40" s="1245"/>
      <c r="B40" s="1892"/>
      <c r="C40" s="1892"/>
      <c r="D40" s="1892"/>
      <c r="E40" s="1892"/>
      <c r="F40" s="1892"/>
      <c r="G40" s="1246"/>
      <c r="H40" s="1896"/>
      <c r="I40" s="1897"/>
      <c r="J40" s="1897"/>
      <c r="K40" s="1897"/>
      <c r="L40" s="1897"/>
      <c r="M40" s="1898"/>
      <c r="N40" s="1863"/>
      <c r="O40" s="1864"/>
      <c r="P40" s="1864"/>
      <c r="Q40" s="1864"/>
      <c r="R40" s="1864"/>
      <c r="S40" s="1864"/>
      <c r="T40" s="1864"/>
      <c r="U40" s="1863"/>
      <c r="V40" s="1864"/>
      <c r="W40" s="1864"/>
      <c r="X40" s="1864"/>
      <c r="Y40" s="1864"/>
      <c r="Z40" s="1864"/>
      <c r="AA40" s="1864"/>
      <c r="AB40" s="1865"/>
      <c r="AC40" s="1863"/>
      <c r="AD40" s="1864"/>
      <c r="AE40" s="1864"/>
      <c r="AF40" s="1864"/>
      <c r="AG40" s="1864"/>
      <c r="AH40" s="1864"/>
      <c r="AI40" s="1865"/>
      <c r="AJ40" s="1863"/>
      <c r="AK40" s="1864"/>
      <c r="AL40" s="1864"/>
      <c r="AM40" s="1864"/>
      <c r="AN40" s="1864"/>
      <c r="AO40" s="1865"/>
      <c r="AP40" s="1235"/>
      <c r="AQ40" s="1234"/>
      <c r="AR40" s="1245"/>
      <c r="AS40" s="1235"/>
      <c r="AT40" s="1906" t="s">
        <v>1513</v>
      </c>
      <c r="AU40" s="1907"/>
      <c r="AV40" s="1907"/>
      <c r="AW40" s="1907"/>
      <c r="AX40" s="1907"/>
      <c r="AY40" s="1907"/>
      <c r="AZ40" s="1908"/>
      <c r="BA40" s="1860"/>
      <c r="BB40" s="1861"/>
      <c r="BC40" s="1861"/>
      <c r="BD40" s="1861"/>
      <c r="BE40" s="1861"/>
      <c r="BF40" s="1861"/>
      <c r="BG40" s="1861"/>
      <c r="BH40" s="1861"/>
      <c r="BI40" s="1861"/>
      <c r="BJ40" s="1861"/>
      <c r="BK40" s="1862"/>
      <c r="BL40" s="1234"/>
      <c r="BM40" s="1906" t="s">
        <v>366</v>
      </c>
      <c r="BN40" s="1907"/>
      <c r="BO40" s="1907"/>
      <c r="BP40" s="1907"/>
      <c r="BQ40" s="1907"/>
      <c r="BR40" s="1907"/>
      <c r="BS40" s="1907"/>
      <c r="BT40" s="1907"/>
      <c r="BU40" s="1908"/>
      <c r="BV40" s="1860"/>
      <c r="BW40" s="1861"/>
      <c r="BX40" s="1861"/>
      <c r="BY40" s="1861"/>
      <c r="BZ40" s="1861"/>
      <c r="CA40" s="1861"/>
      <c r="CB40" s="1861"/>
      <c r="CC40" s="1861"/>
      <c r="CD40" s="1861"/>
      <c r="CE40" s="1861"/>
      <c r="CF40" s="1862"/>
      <c r="CG40" s="1291"/>
      <c r="CH40" s="1291"/>
    </row>
    <row r="41" spans="1:86" s="1292" customFormat="1" ht="13.5" customHeight="1">
      <c r="A41" s="1245"/>
      <c r="B41" s="1892"/>
      <c r="C41" s="1892"/>
      <c r="D41" s="1892"/>
      <c r="E41" s="1892"/>
      <c r="F41" s="1892"/>
      <c r="G41" s="1246"/>
      <c r="H41" s="1896"/>
      <c r="I41" s="1897"/>
      <c r="J41" s="1897"/>
      <c r="K41" s="1897"/>
      <c r="L41" s="1897"/>
      <c r="M41" s="1898"/>
      <c r="N41" s="1860"/>
      <c r="O41" s="1861"/>
      <c r="P41" s="1861"/>
      <c r="Q41" s="1861"/>
      <c r="R41" s="1861"/>
      <c r="S41" s="1861"/>
      <c r="T41" s="1861"/>
      <c r="U41" s="1860"/>
      <c r="V41" s="1861"/>
      <c r="W41" s="1861"/>
      <c r="X41" s="1861"/>
      <c r="Y41" s="1861"/>
      <c r="Z41" s="1861"/>
      <c r="AA41" s="1861"/>
      <c r="AB41" s="1862"/>
      <c r="AC41" s="1860"/>
      <c r="AD41" s="1861"/>
      <c r="AE41" s="1861"/>
      <c r="AF41" s="1861"/>
      <c r="AG41" s="1861"/>
      <c r="AH41" s="1861"/>
      <c r="AI41" s="1862"/>
      <c r="AJ41" s="1860"/>
      <c r="AK41" s="1861"/>
      <c r="AL41" s="1861"/>
      <c r="AM41" s="1861"/>
      <c r="AN41" s="1861"/>
      <c r="AO41" s="1862"/>
      <c r="AP41" s="1235"/>
      <c r="AQ41" s="1234"/>
      <c r="AR41" s="1248"/>
      <c r="AS41" s="1244"/>
      <c r="AT41" s="1930"/>
      <c r="AU41" s="1931"/>
      <c r="AV41" s="1931"/>
      <c r="AW41" s="1931"/>
      <c r="AX41" s="1931"/>
      <c r="AY41" s="1931"/>
      <c r="AZ41" s="1932"/>
      <c r="BA41" s="1863"/>
      <c r="BB41" s="1864"/>
      <c r="BC41" s="1864"/>
      <c r="BD41" s="1864"/>
      <c r="BE41" s="1864"/>
      <c r="BF41" s="1864"/>
      <c r="BG41" s="1864"/>
      <c r="BH41" s="1864"/>
      <c r="BI41" s="1864"/>
      <c r="BJ41" s="1864"/>
      <c r="BK41" s="1865"/>
      <c r="BL41" s="1234"/>
      <c r="BM41" s="1909"/>
      <c r="BN41" s="1910"/>
      <c r="BO41" s="1910"/>
      <c r="BP41" s="1910"/>
      <c r="BQ41" s="1910"/>
      <c r="BR41" s="1910"/>
      <c r="BS41" s="1910"/>
      <c r="BT41" s="1910"/>
      <c r="BU41" s="1911"/>
      <c r="BV41" s="1912"/>
      <c r="BW41" s="1913"/>
      <c r="BX41" s="1913"/>
      <c r="BY41" s="1913"/>
      <c r="BZ41" s="1913"/>
      <c r="CA41" s="1913"/>
      <c r="CB41" s="1913"/>
      <c r="CC41" s="1913"/>
      <c r="CD41" s="1913"/>
      <c r="CE41" s="1913"/>
      <c r="CF41" s="1914"/>
      <c r="CG41" s="1291"/>
      <c r="CH41" s="1291"/>
    </row>
    <row r="42" spans="1:86" s="1292" customFormat="1" ht="13.5" customHeight="1">
      <c r="A42" s="1248"/>
      <c r="B42" s="1885"/>
      <c r="C42" s="1885"/>
      <c r="D42" s="1885"/>
      <c r="E42" s="1885"/>
      <c r="F42" s="1885"/>
      <c r="G42" s="1250"/>
      <c r="H42" s="1899"/>
      <c r="I42" s="1900"/>
      <c r="J42" s="1900"/>
      <c r="K42" s="1900"/>
      <c r="L42" s="1900"/>
      <c r="M42" s="1901"/>
      <c r="N42" s="1863"/>
      <c r="O42" s="1864"/>
      <c r="P42" s="1864"/>
      <c r="Q42" s="1864"/>
      <c r="R42" s="1864"/>
      <c r="S42" s="1864"/>
      <c r="T42" s="1864"/>
      <c r="U42" s="1863"/>
      <c r="V42" s="1864"/>
      <c r="W42" s="1864"/>
      <c r="X42" s="1864"/>
      <c r="Y42" s="1864"/>
      <c r="Z42" s="1864"/>
      <c r="AA42" s="1864"/>
      <c r="AB42" s="1865"/>
      <c r="AC42" s="1863"/>
      <c r="AD42" s="1864"/>
      <c r="AE42" s="1864"/>
      <c r="AF42" s="1864"/>
      <c r="AG42" s="1864"/>
      <c r="AH42" s="1864"/>
      <c r="AI42" s="1865"/>
      <c r="AJ42" s="1863"/>
      <c r="AK42" s="1864"/>
      <c r="AL42" s="1864"/>
      <c r="AM42" s="1864"/>
      <c r="AN42" s="1864"/>
      <c r="AO42" s="1865"/>
      <c r="AP42" s="1235"/>
      <c r="AQ42" s="1234"/>
      <c r="AR42" s="1234"/>
      <c r="AS42" s="1234"/>
      <c r="AT42" s="1234"/>
      <c r="AU42" s="1234"/>
      <c r="AV42" s="1234"/>
      <c r="AW42" s="1234"/>
      <c r="AX42" s="1234"/>
      <c r="AY42" s="1234"/>
      <c r="AZ42" s="1234"/>
      <c r="BA42" s="1234"/>
      <c r="BB42" s="1234"/>
      <c r="BC42" s="1234"/>
      <c r="BD42" s="1234"/>
      <c r="BE42" s="1234"/>
      <c r="BF42" s="1234"/>
      <c r="BG42" s="1234"/>
      <c r="BH42" s="1234"/>
      <c r="BI42" s="1234"/>
      <c r="BJ42" s="1234"/>
      <c r="BK42" s="1234"/>
      <c r="BL42" s="1234"/>
      <c r="BM42" s="1245"/>
      <c r="BN42" s="1235"/>
      <c r="BO42" s="1906" t="s">
        <v>1513</v>
      </c>
      <c r="BP42" s="1907"/>
      <c r="BQ42" s="1907"/>
      <c r="BR42" s="1907"/>
      <c r="BS42" s="1907"/>
      <c r="BT42" s="1907"/>
      <c r="BU42" s="1908"/>
      <c r="BV42" s="1860"/>
      <c r="BW42" s="1861"/>
      <c r="BX42" s="1861"/>
      <c r="BY42" s="1861"/>
      <c r="BZ42" s="1861"/>
      <c r="CA42" s="1861"/>
      <c r="CB42" s="1861"/>
      <c r="CC42" s="1861"/>
      <c r="CD42" s="1861"/>
      <c r="CE42" s="1861"/>
      <c r="CF42" s="1862"/>
      <c r="CG42" s="1291"/>
      <c r="CH42" s="1291"/>
    </row>
    <row r="43" spans="1:86" s="1292" customFormat="1" ht="13.5" customHeight="1">
      <c r="A43" s="1235"/>
      <c r="B43" s="1269"/>
      <c r="C43" s="1269"/>
      <c r="D43" s="1269"/>
      <c r="E43" s="1269"/>
      <c r="F43" s="1269"/>
      <c r="G43" s="1235"/>
      <c r="H43" s="1235"/>
      <c r="I43" s="1235"/>
      <c r="J43" s="1235"/>
      <c r="K43" s="1235"/>
      <c r="L43" s="1235"/>
      <c r="M43" s="1235"/>
      <c r="N43" s="1235"/>
      <c r="O43" s="1235"/>
      <c r="P43" s="1235"/>
      <c r="Q43" s="1235"/>
      <c r="R43" s="1235"/>
      <c r="S43" s="1235"/>
      <c r="T43" s="1235"/>
      <c r="U43" s="1235"/>
      <c r="V43" s="1235"/>
      <c r="W43" s="1235"/>
      <c r="X43" s="1235"/>
      <c r="Y43" s="1235"/>
      <c r="Z43" s="1235"/>
      <c r="AA43" s="1235"/>
      <c r="AB43" s="1235"/>
      <c r="AC43" s="1235"/>
      <c r="AD43" s="1235"/>
      <c r="AE43" s="1235"/>
      <c r="AF43" s="1235"/>
      <c r="AG43" s="1235"/>
      <c r="AH43" s="1235"/>
      <c r="AI43" s="1235"/>
      <c r="AJ43" s="1235"/>
      <c r="AK43" s="1235"/>
      <c r="AL43" s="1235"/>
      <c r="AM43" s="1235"/>
      <c r="AN43" s="1235"/>
      <c r="AO43" s="1235"/>
      <c r="AP43" s="1235"/>
      <c r="AQ43" s="1234"/>
      <c r="AR43" s="1234"/>
      <c r="AS43" s="1234"/>
      <c r="AT43" s="1234"/>
      <c r="AU43" s="1234"/>
      <c r="AV43" s="1234"/>
      <c r="AW43" s="1234"/>
      <c r="AX43" s="1234"/>
      <c r="AY43" s="1234"/>
      <c r="AZ43" s="1234"/>
      <c r="BA43" s="1234"/>
      <c r="BB43" s="1234"/>
      <c r="BC43" s="1234"/>
      <c r="BD43" s="1234"/>
      <c r="BE43" s="1234"/>
      <c r="BF43" s="1234"/>
      <c r="BG43" s="1234"/>
      <c r="BH43" s="1234"/>
      <c r="BI43" s="1234"/>
      <c r="BJ43" s="1234"/>
      <c r="BK43" s="1234"/>
      <c r="BL43" s="1234"/>
      <c r="BM43" s="1245"/>
      <c r="BN43" s="1235"/>
      <c r="BO43" s="1909"/>
      <c r="BP43" s="1910"/>
      <c r="BQ43" s="1910"/>
      <c r="BR43" s="1910"/>
      <c r="BS43" s="1910"/>
      <c r="BT43" s="1910"/>
      <c r="BU43" s="1911"/>
      <c r="BV43" s="1912"/>
      <c r="BW43" s="1913"/>
      <c r="BX43" s="1913"/>
      <c r="BY43" s="1913"/>
      <c r="BZ43" s="1913"/>
      <c r="CA43" s="1913"/>
      <c r="CB43" s="1913"/>
      <c r="CC43" s="1913"/>
      <c r="CD43" s="1913"/>
      <c r="CE43" s="1913"/>
      <c r="CF43" s="1914"/>
      <c r="CG43" s="1291"/>
      <c r="CH43" s="1291"/>
    </row>
    <row r="44" spans="1:86" s="1292" customFormat="1" ht="13.5" customHeight="1">
      <c r="A44" s="1956" t="s">
        <v>363</v>
      </c>
      <c r="B44" s="1957"/>
      <c r="C44" s="1957"/>
      <c r="D44" s="1957"/>
      <c r="E44" s="1957"/>
      <c r="F44" s="1957"/>
      <c r="G44" s="1957"/>
      <c r="H44" s="1957"/>
      <c r="I44" s="1958"/>
      <c r="J44" s="1860"/>
      <c r="K44" s="1861"/>
      <c r="L44" s="1861"/>
      <c r="M44" s="1861"/>
      <c r="N44" s="1861"/>
      <c r="O44" s="1861"/>
      <c r="P44" s="1861"/>
      <c r="Q44" s="1861"/>
      <c r="R44" s="1861"/>
      <c r="S44" s="1861"/>
      <c r="T44" s="1862"/>
      <c r="U44" s="1234"/>
      <c r="V44" s="1956" t="s">
        <v>1507</v>
      </c>
      <c r="W44" s="1957"/>
      <c r="X44" s="1957"/>
      <c r="Y44" s="1957"/>
      <c r="Z44" s="1957"/>
      <c r="AA44" s="1957"/>
      <c r="AB44" s="1957"/>
      <c r="AC44" s="1957"/>
      <c r="AD44" s="1958"/>
      <c r="AE44" s="1860"/>
      <c r="AF44" s="1861"/>
      <c r="AG44" s="1861"/>
      <c r="AH44" s="1861"/>
      <c r="AI44" s="1861"/>
      <c r="AJ44" s="1861"/>
      <c r="AK44" s="1861"/>
      <c r="AL44" s="1861"/>
      <c r="AM44" s="1861"/>
      <c r="AN44" s="1861"/>
      <c r="AO44" s="1862"/>
      <c r="AP44" s="1247"/>
      <c r="AQ44" s="1234"/>
      <c r="AR44" s="1234"/>
      <c r="AS44" s="1234"/>
      <c r="AT44" s="1234"/>
      <c r="AU44" s="1234"/>
      <c r="AV44" s="1234"/>
      <c r="AW44" s="1234"/>
      <c r="AX44" s="1234"/>
      <c r="AY44" s="1234"/>
      <c r="AZ44" s="1234"/>
      <c r="BA44" s="1234"/>
      <c r="BB44" s="1234"/>
      <c r="BC44" s="1234"/>
      <c r="BD44" s="1234"/>
      <c r="BE44" s="1234"/>
      <c r="BF44" s="1234"/>
      <c r="BG44" s="1234"/>
      <c r="BH44" s="1234"/>
      <c r="BI44" s="1234"/>
      <c r="BJ44" s="1234"/>
      <c r="BK44" s="1234"/>
      <c r="BL44" s="1234"/>
      <c r="BM44" s="1245"/>
      <c r="BN44" s="1235"/>
      <c r="BO44" s="1860" t="s">
        <v>368</v>
      </c>
      <c r="BP44" s="1861"/>
      <c r="BQ44" s="1861"/>
      <c r="BR44" s="1861"/>
      <c r="BS44" s="1861"/>
      <c r="BT44" s="1861"/>
      <c r="BU44" s="1862"/>
      <c r="BV44" s="1860"/>
      <c r="BW44" s="1861"/>
      <c r="BX44" s="1861"/>
      <c r="BY44" s="1861"/>
      <c r="BZ44" s="1861"/>
      <c r="CA44" s="1861"/>
      <c r="CB44" s="1861"/>
      <c r="CC44" s="1861"/>
      <c r="CD44" s="1861"/>
      <c r="CE44" s="1861"/>
      <c r="CF44" s="1862"/>
      <c r="CG44" s="1291"/>
      <c r="CH44" s="1291"/>
    </row>
    <row r="45" spans="1:86" s="1292" customFormat="1" ht="13.5" customHeight="1">
      <c r="A45" s="1959"/>
      <c r="B45" s="1960"/>
      <c r="C45" s="1960"/>
      <c r="D45" s="1960"/>
      <c r="E45" s="1960"/>
      <c r="F45" s="1960"/>
      <c r="G45" s="1960"/>
      <c r="H45" s="1960"/>
      <c r="I45" s="1961"/>
      <c r="J45" s="1912"/>
      <c r="K45" s="1913"/>
      <c r="L45" s="1913"/>
      <c r="M45" s="1913"/>
      <c r="N45" s="1913"/>
      <c r="O45" s="1913"/>
      <c r="P45" s="1913"/>
      <c r="Q45" s="1913"/>
      <c r="R45" s="1913"/>
      <c r="S45" s="1913"/>
      <c r="T45" s="1914"/>
      <c r="U45" s="1234"/>
      <c r="V45" s="1959"/>
      <c r="W45" s="1960"/>
      <c r="X45" s="1960"/>
      <c r="Y45" s="1960"/>
      <c r="Z45" s="1960"/>
      <c r="AA45" s="1960"/>
      <c r="AB45" s="1960"/>
      <c r="AC45" s="1960"/>
      <c r="AD45" s="1961"/>
      <c r="AE45" s="1912"/>
      <c r="AF45" s="1913"/>
      <c r="AG45" s="1913"/>
      <c r="AH45" s="1913"/>
      <c r="AI45" s="1913"/>
      <c r="AJ45" s="1913"/>
      <c r="AK45" s="1913"/>
      <c r="AL45" s="1913"/>
      <c r="AM45" s="1913"/>
      <c r="AN45" s="1913"/>
      <c r="AO45" s="1914"/>
      <c r="AP45" s="1247"/>
      <c r="AQ45" s="1234"/>
      <c r="AR45" s="1234"/>
      <c r="AS45" s="1234"/>
      <c r="AT45" s="1234"/>
      <c r="AU45" s="1234"/>
      <c r="AV45" s="1234"/>
      <c r="AW45" s="1234"/>
      <c r="AX45" s="1234"/>
      <c r="AY45" s="1234"/>
      <c r="AZ45" s="1234"/>
      <c r="BA45" s="1234"/>
      <c r="BB45" s="1234"/>
      <c r="BC45" s="1234"/>
      <c r="BD45" s="1234"/>
      <c r="BE45" s="1234"/>
      <c r="BF45" s="1234"/>
      <c r="BG45" s="1234"/>
      <c r="BH45" s="1234"/>
      <c r="BI45" s="1234"/>
      <c r="BJ45" s="1234"/>
      <c r="BK45" s="1234"/>
      <c r="BL45" s="1234"/>
      <c r="BM45" s="1248"/>
      <c r="BN45" s="1244"/>
      <c r="BO45" s="1863"/>
      <c r="BP45" s="1864"/>
      <c r="BQ45" s="1864"/>
      <c r="BR45" s="1864"/>
      <c r="BS45" s="1864"/>
      <c r="BT45" s="1864"/>
      <c r="BU45" s="1865"/>
      <c r="BV45" s="1863"/>
      <c r="BW45" s="1864"/>
      <c r="BX45" s="1864"/>
      <c r="BY45" s="1864"/>
      <c r="BZ45" s="1864"/>
      <c r="CA45" s="1864"/>
      <c r="CB45" s="1864"/>
      <c r="CC45" s="1864"/>
      <c r="CD45" s="1864"/>
      <c r="CE45" s="1864"/>
      <c r="CF45" s="1865"/>
      <c r="CG45" s="1291"/>
      <c r="CH45" s="1291"/>
    </row>
    <row r="46" spans="1:86" s="1292" customFormat="1" ht="13.5" customHeight="1">
      <c r="A46" s="1245"/>
      <c r="B46" s="1235"/>
      <c r="C46" s="1893" t="s">
        <v>1508</v>
      </c>
      <c r="D46" s="1883"/>
      <c r="E46" s="1883"/>
      <c r="F46" s="1883"/>
      <c r="G46" s="1883"/>
      <c r="H46" s="1883"/>
      <c r="I46" s="1884"/>
      <c r="J46" s="1860"/>
      <c r="K46" s="1861"/>
      <c r="L46" s="1861"/>
      <c r="M46" s="1861"/>
      <c r="N46" s="1861"/>
      <c r="O46" s="1861"/>
      <c r="P46" s="1861"/>
      <c r="Q46" s="1861"/>
      <c r="R46" s="1861"/>
      <c r="S46" s="1861"/>
      <c r="T46" s="1862"/>
      <c r="U46" s="1234"/>
      <c r="V46" s="1956" t="s">
        <v>1509</v>
      </c>
      <c r="W46" s="1957"/>
      <c r="X46" s="1957"/>
      <c r="Y46" s="1957"/>
      <c r="Z46" s="1957"/>
      <c r="AA46" s="1957"/>
      <c r="AB46" s="1957"/>
      <c r="AC46" s="1957"/>
      <c r="AD46" s="1958"/>
      <c r="AE46" s="1860"/>
      <c r="AF46" s="1861"/>
      <c r="AG46" s="1861"/>
      <c r="AH46" s="1861"/>
      <c r="AI46" s="1861"/>
      <c r="AJ46" s="1861"/>
      <c r="AK46" s="1861"/>
      <c r="AL46" s="1861"/>
      <c r="AM46" s="1861"/>
      <c r="AN46" s="1861"/>
      <c r="AO46" s="1862"/>
      <c r="AP46" s="1247"/>
      <c r="AQ46" s="1234"/>
      <c r="AR46" s="1234"/>
      <c r="AS46" s="1234"/>
      <c r="AT46" s="1234"/>
      <c r="AU46" s="1234"/>
      <c r="AV46" s="1234"/>
      <c r="AW46" s="1234"/>
      <c r="AX46" s="1234"/>
      <c r="AY46" s="1234"/>
      <c r="AZ46" s="1234"/>
      <c r="BA46" s="1234"/>
      <c r="BB46" s="1234"/>
      <c r="BC46" s="1234"/>
      <c r="BD46" s="1234"/>
      <c r="BE46" s="1234"/>
      <c r="BF46" s="1234"/>
      <c r="BG46" s="1234"/>
      <c r="BH46" s="1234"/>
      <c r="BI46" s="1234"/>
      <c r="BJ46" s="1234"/>
      <c r="BK46" s="1234"/>
      <c r="BL46" s="1234"/>
      <c r="BM46" s="1234"/>
      <c r="BN46" s="1234"/>
      <c r="BO46" s="1234"/>
      <c r="BP46" s="1234"/>
      <c r="BQ46" s="1234"/>
      <c r="BR46" s="1234"/>
      <c r="BS46" s="1234"/>
      <c r="BT46" s="1234"/>
      <c r="BU46" s="1234"/>
      <c r="BV46" s="1234"/>
      <c r="BW46" s="1234"/>
      <c r="BX46" s="1234"/>
      <c r="BY46" s="1234"/>
      <c r="BZ46" s="1234"/>
      <c r="CA46" s="1234"/>
      <c r="CB46" s="1234"/>
      <c r="CC46" s="1234"/>
      <c r="CD46" s="1234"/>
      <c r="CE46" s="1234"/>
      <c r="CF46" s="1234"/>
      <c r="CG46" s="1291"/>
      <c r="CH46" s="1291"/>
    </row>
    <row r="47" spans="1:86" s="1292" customFormat="1" ht="13.5" customHeight="1">
      <c r="A47" s="1245"/>
      <c r="B47" s="1235"/>
      <c r="C47" s="1954"/>
      <c r="D47" s="1892"/>
      <c r="E47" s="1892"/>
      <c r="F47" s="1892"/>
      <c r="G47" s="1892"/>
      <c r="H47" s="1892"/>
      <c r="I47" s="1955"/>
      <c r="J47" s="1912"/>
      <c r="K47" s="1913"/>
      <c r="L47" s="1913"/>
      <c r="M47" s="1913"/>
      <c r="N47" s="1913"/>
      <c r="O47" s="1913"/>
      <c r="P47" s="1913"/>
      <c r="Q47" s="1913"/>
      <c r="R47" s="1913"/>
      <c r="S47" s="1913"/>
      <c r="T47" s="1914"/>
      <c r="U47" s="1234"/>
      <c r="V47" s="1959"/>
      <c r="W47" s="1960"/>
      <c r="X47" s="1960"/>
      <c r="Y47" s="1960"/>
      <c r="Z47" s="1960"/>
      <c r="AA47" s="1960"/>
      <c r="AB47" s="1960"/>
      <c r="AC47" s="1960"/>
      <c r="AD47" s="1961"/>
      <c r="AE47" s="1912"/>
      <c r="AF47" s="1913"/>
      <c r="AG47" s="1913"/>
      <c r="AH47" s="1913"/>
      <c r="AI47" s="1913"/>
      <c r="AJ47" s="1913"/>
      <c r="AK47" s="1913"/>
      <c r="AL47" s="1913"/>
      <c r="AM47" s="1913"/>
      <c r="AN47" s="1913"/>
      <c r="AO47" s="1914"/>
      <c r="AP47" s="1247"/>
      <c r="AQ47" s="1234"/>
      <c r="AR47" s="1882" t="s">
        <v>1637</v>
      </c>
      <c r="AS47" s="1921"/>
      <c r="AT47" s="1921"/>
      <c r="AU47" s="1921"/>
      <c r="AV47" s="1921"/>
      <c r="AW47" s="1921"/>
      <c r="AX47" s="1921"/>
      <c r="AY47" s="1921"/>
      <c r="AZ47" s="1921"/>
      <c r="BA47" s="1921"/>
      <c r="BB47" s="1921" t="s">
        <v>1638</v>
      </c>
      <c r="BC47" s="1945"/>
      <c r="BD47" s="1945"/>
      <c r="BE47" s="1945"/>
      <c r="BF47" s="1945"/>
      <c r="BG47" s="1945"/>
      <c r="BH47" s="1945"/>
      <c r="BI47" s="1945"/>
      <c r="BJ47" s="1945"/>
      <c r="BK47" s="1945"/>
      <c r="BL47" s="1882" t="s">
        <v>1639</v>
      </c>
      <c r="BM47" s="1921"/>
      <c r="BN47" s="1921"/>
      <c r="BO47" s="1921"/>
      <c r="BP47" s="1921"/>
      <c r="BQ47" s="1921"/>
      <c r="BR47" s="1921"/>
      <c r="BS47" s="1921"/>
      <c r="BT47" s="1921"/>
      <c r="BU47" s="1921"/>
      <c r="BV47" s="1921" t="s">
        <v>1638</v>
      </c>
      <c r="BW47" s="1921"/>
      <c r="BX47" s="1921"/>
      <c r="BY47" s="1921"/>
      <c r="BZ47" s="1921"/>
      <c r="CA47" s="1921"/>
      <c r="CB47" s="1921"/>
      <c r="CC47" s="1921"/>
      <c r="CD47" s="1921"/>
      <c r="CE47" s="1921"/>
      <c r="CF47" s="1921"/>
      <c r="CG47" s="1291"/>
      <c r="CH47" s="1291"/>
    </row>
    <row r="48" spans="1:86" s="1292" customFormat="1" ht="13.5" customHeight="1">
      <c r="A48" s="1956" t="s">
        <v>1506</v>
      </c>
      <c r="B48" s="1957"/>
      <c r="C48" s="1957"/>
      <c r="D48" s="1957"/>
      <c r="E48" s="1957"/>
      <c r="F48" s="1957"/>
      <c r="G48" s="1957"/>
      <c r="H48" s="1957"/>
      <c r="I48" s="1958"/>
      <c r="J48" s="1860"/>
      <c r="K48" s="1861"/>
      <c r="L48" s="1861"/>
      <c r="M48" s="1861"/>
      <c r="N48" s="1861"/>
      <c r="O48" s="1861"/>
      <c r="P48" s="1861"/>
      <c r="Q48" s="1861"/>
      <c r="R48" s="1861"/>
      <c r="S48" s="1861"/>
      <c r="T48" s="1862"/>
      <c r="U48" s="1234"/>
      <c r="V48" s="1956" t="s">
        <v>1512</v>
      </c>
      <c r="W48" s="1957"/>
      <c r="X48" s="1957"/>
      <c r="Y48" s="1957"/>
      <c r="Z48" s="1957"/>
      <c r="AA48" s="1957"/>
      <c r="AB48" s="1957"/>
      <c r="AC48" s="1957"/>
      <c r="AD48" s="1958"/>
      <c r="AE48" s="1860"/>
      <c r="AF48" s="1861"/>
      <c r="AG48" s="1861"/>
      <c r="AH48" s="1861"/>
      <c r="AI48" s="1861"/>
      <c r="AJ48" s="1861"/>
      <c r="AK48" s="1861"/>
      <c r="AL48" s="1861"/>
      <c r="AM48" s="1861"/>
      <c r="AN48" s="1861"/>
      <c r="AO48" s="1862"/>
      <c r="AP48" s="1247"/>
      <c r="AQ48" s="1234"/>
      <c r="AR48" s="1921"/>
      <c r="AS48" s="1921"/>
      <c r="AT48" s="1921"/>
      <c r="AU48" s="1921"/>
      <c r="AV48" s="1921"/>
      <c r="AW48" s="1921"/>
      <c r="AX48" s="1921"/>
      <c r="AY48" s="1921"/>
      <c r="AZ48" s="1921"/>
      <c r="BA48" s="1921"/>
      <c r="BB48" s="1945"/>
      <c r="BC48" s="1945"/>
      <c r="BD48" s="1945"/>
      <c r="BE48" s="1945"/>
      <c r="BF48" s="1945"/>
      <c r="BG48" s="1945"/>
      <c r="BH48" s="1945"/>
      <c r="BI48" s="1945"/>
      <c r="BJ48" s="1945"/>
      <c r="BK48" s="1945"/>
      <c r="BL48" s="1921"/>
      <c r="BM48" s="1921"/>
      <c r="BN48" s="1921"/>
      <c r="BO48" s="1921"/>
      <c r="BP48" s="1921"/>
      <c r="BQ48" s="1921"/>
      <c r="BR48" s="1921"/>
      <c r="BS48" s="1921"/>
      <c r="BT48" s="1921"/>
      <c r="BU48" s="1921"/>
      <c r="BV48" s="1921"/>
      <c r="BW48" s="1921"/>
      <c r="BX48" s="1921"/>
      <c r="BY48" s="1921"/>
      <c r="BZ48" s="1921"/>
      <c r="CA48" s="1921"/>
      <c r="CB48" s="1921"/>
      <c r="CC48" s="1921"/>
      <c r="CD48" s="1921"/>
      <c r="CE48" s="1921"/>
      <c r="CF48" s="1921"/>
      <c r="CG48" s="1291"/>
      <c r="CH48" s="1291"/>
    </row>
    <row r="49" spans="1:86" s="1292" customFormat="1" ht="13.5" customHeight="1">
      <c r="A49" s="1959"/>
      <c r="B49" s="1960"/>
      <c r="C49" s="1960"/>
      <c r="D49" s="1960"/>
      <c r="E49" s="1960"/>
      <c r="F49" s="1960"/>
      <c r="G49" s="1960"/>
      <c r="H49" s="1960"/>
      <c r="I49" s="1961"/>
      <c r="J49" s="1912"/>
      <c r="K49" s="1913"/>
      <c r="L49" s="1913"/>
      <c r="M49" s="1913"/>
      <c r="N49" s="1913"/>
      <c r="O49" s="1913"/>
      <c r="P49" s="1913"/>
      <c r="Q49" s="1913"/>
      <c r="R49" s="1913"/>
      <c r="S49" s="1913"/>
      <c r="T49" s="1914"/>
      <c r="U49" s="1234"/>
      <c r="V49" s="1959"/>
      <c r="W49" s="1960"/>
      <c r="X49" s="1960"/>
      <c r="Y49" s="1960"/>
      <c r="Z49" s="1960"/>
      <c r="AA49" s="1960"/>
      <c r="AB49" s="1960"/>
      <c r="AC49" s="1960"/>
      <c r="AD49" s="1961"/>
      <c r="AE49" s="1912"/>
      <c r="AF49" s="1913"/>
      <c r="AG49" s="1913"/>
      <c r="AH49" s="1913"/>
      <c r="AI49" s="1913"/>
      <c r="AJ49" s="1913"/>
      <c r="AK49" s="1913"/>
      <c r="AL49" s="1913"/>
      <c r="AM49" s="1913"/>
      <c r="AN49" s="1913"/>
      <c r="AO49" s="1914"/>
      <c r="AP49" s="1247"/>
      <c r="AQ49" s="1234"/>
      <c r="AR49" s="1921"/>
      <c r="AS49" s="1921"/>
      <c r="AT49" s="1921"/>
      <c r="AU49" s="1921"/>
      <c r="AV49" s="1921"/>
      <c r="AW49" s="1921"/>
      <c r="AX49" s="1921"/>
      <c r="AY49" s="1921"/>
      <c r="AZ49" s="1921"/>
      <c r="BA49" s="1921"/>
      <c r="BB49" s="1945"/>
      <c r="BC49" s="1945"/>
      <c r="BD49" s="1945"/>
      <c r="BE49" s="1945"/>
      <c r="BF49" s="1945"/>
      <c r="BG49" s="1945"/>
      <c r="BH49" s="1945"/>
      <c r="BI49" s="1945"/>
      <c r="BJ49" s="1945"/>
      <c r="BK49" s="1945"/>
      <c r="BL49" s="1921"/>
      <c r="BM49" s="1921"/>
      <c r="BN49" s="1921"/>
      <c r="BO49" s="1921"/>
      <c r="BP49" s="1921"/>
      <c r="BQ49" s="1921"/>
      <c r="BR49" s="1921"/>
      <c r="BS49" s="1921"/>
      <c r="BT49" s="1921"/>
      <c r="BU49" s="1921"/>
      <c r="BV49" s="1921"/>
      <c r="BW49" s="1921"/>
      <c r="BX49" s="1921"/>
      <c r="BY49" s="1921"/>
      <c r="BZ49" s="1921"/>
      <c r="CA49" s="1921"/>
      <c r="CB49" s="1921"/>
      <c r="CC49" s="1921"/>
      <c r="CD49" s="1921"/>
      <c r="CE49" s="1921"/>
      <c r="CF49" s="1921"/>
      <c r="CG49" s="1291"/>
      <c r="CH49" s="1291"/>
    </row>
    <row r="50" spans="1:86" s="1292" customFormat="1" ht="13.5" customHeight="1">
      <c r="A50" s="1245"/>
      <c r="B50" s="1235"/>
      <c r="C50" s="1893" t="s">
        <v>1508</v>
      </c>
      <c r="D50" s="1883"/>
      <c r="E50" s="1883"/>
      <c r="F50" s="1883"/>
      <c r="G50" s="1883"/>
      <c r="H50" s="1883"/>
      <c r="I50" s="1884"/>
      <c r="J50" s="1860"/>
      <c r="K50" s="1861"/>
      <c r="L50" s="1861"/>
      <c r="M50" s="1861"/>
      <c r="N50" s="1861"/>
      <c r="O50" s="1861"/>
      <c r="P50" s="1861"/>
      <c r="Q50" s="1861"/>
      <c r="R50" s="1861"/>
      <c r="S50" s="1861"/>
      <c r="T50" s="1862"/>
      <c r="U50" s="1234"/>
      <c r="V50" s="1956" t="s">
        <v>366</v>
      </c>
      <c r="W50" s="1957"/>
      <c r="X50" s="1957"/>
      <c r="Y50" s="1957"/>
      <c r="Z50" s="1957"/>
      <c r="AA50" s="1957"/>
      <c r="AB50" s="1957"/>
      <c r="AC50" s="1957"/>
      <c r="AD50" s="1958"/>
      <c r="AE50" s="1860"/>
      <c r="AF50" s="1861"/>
      <c r="AG50" s="1861"/>
      <c r="AH50" s="1861"/>
      <c r="AI50" s="1861"/>
      <c r="AJ50" s="1861"/>
      <c r="AK50" s="1861"/>
      <c r="AL50" s="1861"/>
      <c r="AM50" s="1861"/>
      <c r="AN50" s="1861"/>
      <c r="AO50" s="1862"/>
      <c r="AP50" s="1247"/>
      <c r="AQ50" s="1234"/>
      <c r="AR50" s="1298"/>
      <c r="AS50" s="1298"/>
      <c r="AT50" s="1298"/>
      <c r="AU50" s="1298"/>
      <c r="AV50" s="1298"/>
      <c r="AW50" s="1298"/>
      <c r="AX50" s="1298"/>
      <c r="AY50" s="1298"/>
      <c r="AZ50" s="1298"/>
      <c r="BA50" s="1298"/>
      <c r="BB50" s="1298"/>
      <c r="BC50" s="1298"/>
      <c r="BD50" s="1298"/>
      <c r="BE50" s="1298"/>
      <c r="BF50" s="1298"/>
      <c r="BG50" s="1298"/>
      <c r="BH50" s="1298"/>
      <c r="BI50" s="1298"/>
      <c r="BJ50" s="1298"/>
      <c r="BK50" s="1298"/>
      <c r="BL50" s="1298"/>
      <c r="BM50" s="1299"/>
      <c r="BN50" s="1299"/>
      <c r="BO50" s="1299"/>
      <c r="BP50" s="1299"/>
      <c r="BQ50" s="1299"/>
      <c r="BR50" s="1299"/>
      <c r="BS50" s="1299"/>
      <c r="BT50" s="1299"/>
      <c r="BU50" s="1299"/>
      <c r="BV50" s="1299"/>
      <c r="BW50" s="1299"/>
      <c r="BX50" s="1299"/>
      <c r="BY50" s="1299"/>
      <c r="BZ50" s="1299"/>
      <c r="CA50" s="1299"/>
      <c r="CB50" s="1299"/>
      <c r="CC50" s="1299"/>
      <c r="CD50" s="1299"/>
      <c r="CE50" s="1299"/>
      <c r="CF50" s="1299"/>
      <c r="CG50" s="1291"/>
      <c r="CH50" s="1291"/>
    </row>
    <row r="51" spans="1:86" s="1292" customFormat="1" ht="13.5" customHeight="1">
      <c r="A51" s="1245"/>
      <c r="B51" s="1235"/>
      <c r="C51" s="1954"/>
      <c r="D51" s="1892"/>
      <c r="E51" s="1892"/>
      <c r="F51" s="1892"/>
      <c r="G51" s="1892"/>
      <c r="H51" s="1892"/>
      <c r="I51" s="1955"/>
      <c r="J51" s="1912"/>
      <c r="K51" s="1913"/>
      <c r="L51" s="1913"/>
      <c r="M51" s="1913"/>
      <c r="N51" s="1913"/>
      <c r="O51" s="1913"/>
      <c r="P51" s="1913"/>
      <c r="Q51" s="1913"/>
      <c r="R51" s="1913"/>
      <c r="S51" s="1913"/>
      <c r="T51" s="1914"/>
      <c r="U51" s="1234"/>
      <c r="V51" s="1959"/>
      <c r="W51" s="1960"/>
      <c r="X51" s="1960"/>
      <c r="Y51" s="1960"/>
      <c r="Z51" s="1960"/>
      <c r="AA51" s="1960"/>
      <c r="AB51" s="1960"/>
      <c r="AC51" s="1960"/>
      <c r="AD51" s="1961"/>
      <c r="AE51" s="1912"/>
      <c r="AF51" s="1913"/>
      <c r="AG51" s="1913"/>
      <c r="AH51" s="1913"/>
      <c r="AI51" s="1913"/>
      <c r="AJ51" s="1913"/>
      <c r="AK51" s="1913"/>
      <c r="AL51" s="1913"/>
      <c r="AM51" s="1913"/>
      <c r="AN51" s="1913"/>
      <c r="AO51" s="1914"/>
      <c r="AP51" s="1247"/>
      <c r="AQ51" s="1234"/>
      <c r="AR51" s="1299"/>
      <c r="AS51" s="1299"/>
      <c r="AT51" s="1299"/>
      <c r="AU51" s="1299"/>
      <c r="AV51" s="1299"/>
      <c r="AW51" s="1299"/>
      <c r="AX51" s="1299"/>
      <c r="AY51" s="1299"/>
      <c r="AZ51" s="1299"/>
      <c r="BA51" s="1299"/>
      <c r="BB51" s="1299"/>
      <c r="BC51" s="1299"/>
      <c r="BD51" s="1299"/>
      <c r="BE51" s="1299"/>
      <c r="BF51" s="1299"/>
      <c r="BG51" s="1299"/>
      <c r="BH51" s="1299"/>
      <c r="BI51" s="1299"/>
      <c r="BJ51" s="1299"/>
      <c r="BK51" s="1299"/>
      <c r="BL51" s="1299"/>
      <c r="BM51" s="1299"/>
      <c r="BN51" s="1299"/>
      <c r="BO51" s="1299"/>
      <c r="BP51" s="1299"/>
      <c r="BQ51" s="1299"/>
      <c r="BR51" s="1299"/>
      <c r="BS51" s="1299"/>
      <c r="BT51" s="1299"/>
      <c r="BU51" s="1299"/>
      <c r="BV51" s="1299"/>
      <c r="BW51" s="1299"/>
      <c r="BX51" s="1299"/>
      <c r="BY51" s="1299"/>
      <c r="BZ51" s="1299"/>
      <c r="CA51" s="1299"/>
      <c r="CB51" s="1299"/>
      <c r="CC51" s="1299"/>
      <c r="CD51" s="1299"/>
      <c r="CE51" s="1299"/>
      <c r="CF51" s="1299"/>
      <c r="CG51" s="1291"/>
      <c r="CH51" s="1291"/>
    </row>
    <row r="52" spans="1:86" s="1292" customFormat="1" ht="13.5" customHeight="1">
      <c r="A52" s="1956" t="s">
        <v>1510</v>
      </c>
      <c r="B52" s="1957"/>
      <c r="C52" s="1957"/>
      <c r="D52" s="1957"/>
      <c r="E52" s="1957"/>
      <c r="F52" s="1957"/>
      <c r="G52" s="1957"/>
      <c r="H52" s="1957"/>
      <c r="I52" s="1958"/>
      <c r="J52" s="1915" t="s">
        <v>1511</v>
      </c>
      <c r="K52" s="1916"/>
      <c r="L52" s="1916"/>
      <c r="M52" s="1916"/>
      <c r="N52" s="1916"/>
      <c r="O52" s="1916"/>
      <c r="P52" s="1916"/>
      <c r="Q52" s="1916"/>
      <c r="R52" s="1916"/>
      <c r="S52" s="1916"/>
      <c r="T52" s="1917"/>
      <c r="U52" s="1234"/>
      <c r="V52" s="1245"/>
      <c r="W52" s="1235"/>
      <c r="X52" s="1956" t="s">
        <v>1513</v>
      </c>
      <c r="Y52" s="1957"/>
      <c r="Z52" s="1957"/>
      <c r="AA52" s="1957"/>
      <c r="AB52" s="1957"/>
      <c r="AC52" s="1957"/>
      <c r="AD52" s="1958"/>
      <c r="AE52" s="1860"/>
      <c r="AF52" s="1861"/>
      <c r="AG52" s="1861"/>
      <c r="AH52" s="1861"/>
      <c r="AI52" s="1861"/>
      <c r="AJ52" s="1861"/>
      <c r="AK52" s="1861"/>
      <c r="AL52" s="1861"/>
      <c r="AM52" s="1861"/>
      <c r="AN52" s="1861"/>
      <c r="AO52" s="1862"/>
      <c r="AP52" s="1247"/>
      <c r="AQ52" s="1234"/>
      <c r="AR52" s="1299"/>
      <c r="AS52" s="1299"/>
      <c r="AT52" s="1299"/>
      <c r="AU52" s="1299"/>
      <c r="AV52" s="1299"/>
      <c r="AW52" s="1299"/>
      <c r="AX52" s="1299"/>
      <c r="AY52" s="1299"/>
      <c r="AZ52" s="1299"/>
      <c r="BA52" s="1299"/>
      <c r="BB52" s="1299"/>
      <c r="BC52" s="1299"/>
      <c r="BD52" s="1299"/>
      <c r="BE52" s="1299"/>
      <c r="BF52" s="1299"/>
      <c r="BG52" s="1299"/>
      <c r="BH52" s="1299"/>
      <c r="BI52" s="1299"/>
      <c r="BJ52" s="1299"/>
      <c r="BK52" s="1299"/>
      <c r="BL52" s="1299"/>
      <c r="BM52" s="1299"/>
      <c r="BN52" s="1299"/>
      <c r="BO52" s="1299"/>
      <c r="BP52" s="1299"/>
      <c r="BQ52" s="1299"/>
      <c r="BR52" s="1299"/>
      <c r="BS52" s="1299"/>
      <c r="BT52" s="1299"/>
      <c r="BU52" s="1299"/>
      <c r="BV52" s="1299"/>
      <c r="BW52" s="1299"/>
      <c r="BX52" s="1299"/>
      <c r="BY52" s="1299"/>
      <c r="BZ52" s="1299"/>
      <c r="CA52" s="1299"/>
      <c r="CB52" s="1299"/>
      <c r="CC52" s="1299"/>
      <c r="CD52" s="1299"/>
      <c r="CE52" s="1299"/>
      <c r="CF52" s="1299"/>
      <c r="CG52" s="1291"/>
      <c r="CH52" s="1291"/>
    </row>
    <row r="53" spans="1:86" s="1292" customFormat="1" ht="13.5" customHeight="1">
      <c r="A53" s="1959"/>
      <c r="B53" s="1960"/>
      <c r="C53" s="1960"/>
      <c r="D53" s="1960"/>
      <c r="E53" s="1960"/>
      <c r="F53" s="1960"/>
      <c r="G53" s="1960"/>
      <c r="H53" s="1960"/>
      <c r="I53" s="1961"/>
      <c r="J53" s="1918"/>
      <c r="K53" s="1919"/>
      <c r="L53" s="1919"/>
      <c r="M53" s="1919"/>
      <c r="N53" s="1919"/>
      <c r="O53" s="1919"/>
      <c r="P53" s="1919"/>
      <c r="Q53" s="1919"/>
      <c r="R53" s="1919"/>
      <c r="S53" s="1919"/>
      <c r="T53" s="1920"/>
      <c r="U53" s="1234"/>
      <c r="V53" s="1245"/>
      <c r="W53" s="1235"/>
      <c r="X53" s="1959"/>
      <c r="Y53" s="1960"/>
      <c r="Z53" s="1960"/>
      <c r="AA53" s="1960"/>
      <c r="AB53" s="1960"/>
      <c r="AC53" s="1960"/>
      <c r="AD53" s="1961"/>
      <c r="AE53" s="1912"/>
      <c r="AF53" s="1913"/>
      <c r="AG53" s="1913"/>
      <c r="AH53" s="1913"/>
      <c r="AI53" s="1913"/>
      <c r="AJ53" s="1913"/>
      <c r="AK53" s="1913"/>
      <c r="AL53" s="1913"/>
      <c r="AM53" s="1913"/>
      <c r="AN53" s="1913"/>
      <c r="AO53" s="1914"/>
      <c r="AP53" s="1247"/>
      <c r="AQ53" s="1234"/>
      <c r="AR53" s="1299"/>
      <c r="AS53" s="1299"/>
      <c r="AT53" s="1299"/>
      <c r="AU53" s="1299"/>
      <c r="AV53" s="1299"/>
      <c r="AW53" s="1299"/>
      <c r="AX53" s="1299"/>
      <c r="AY53" s="1299"/>
      <c r="AZ53" s="1299"/>
      <c r="BA53" s="1299"/>
      <c r="BB53" s="1299"/>
      <c r="BC53" s="1299"/>
      <c r="BD53" s="1299"/>
      <c r="BE53" s="1299"/>
      <c r="BF53" s="1299"/>
      <c r="BG53" s="1299"/>
      <c r="BH53" s="1299"/>
      <c r="BI53" s="1299"/>
      <c r="BJ53" s="1299"/>
      <c r="BK53" s="1299"/>
      <c r="BL53" s="1299"/>
      <c r="BM53" s="1299"/>
      <c r="BN53" s="1299"/>
      <c r="BO53" s="1299"/>
      <c r="BP53" s="1299"/>
      <c r="BQ53" s="1299"/>
      <c r="BR53" s="1299"/>
      <c r="BS53" s="1299"/>
      <c r="BT53" s="1299"/>
      <c r="BU53" s="1299"/>
      <c r="BV53" s="1299"/>
      <c r="BW53" s="1299"/>
      <c r="BX53" s="1299"/>
      <c r="BY53" s="1299"/>
      <c r="BZ53" s="1299"/>
      <c r="CA53" s="1299"/>
      <c r="CB53" s="1299"/>
      <c r="CC53" s="1299"/>
      <c r="CD53" s="1299"/>
      <c r="CE53" s="1299"/>
      <c r="CF53" s="1299"/>
      <c r="CG53" s="1291"/>
      <c r="CH53" s="1291"/>
    </row>
    <row r="54" spans="1:86" s="1292" customFormat="1" ht="13.5" customHeight="1">
      <c r="A54" s="1245"/>
      <c r="B54" s="1235"/>
      <c r="C54" s="1956" t="s">
        <v>1513</v>
      </c>
      <c r="D54" s="1957"/>
      <c r="E54" s="1957"/>
      <c r="F54" s="1957"/>
      <c r="G54" s="1957"/>
      <c r="H54" s="1957"/>
      <c r="I54" s="1958"/>
      <c r="J54" s="1860"/>
      <c r="K54" s="1861"/>
      <c r="L54" s="1861"/>
      <c r="M54" s="1861"/>
      <c r="N54" s="1861"/>
      <c r="O54" s="1861"/>
      <c r="P54" s="1861"/>
      <c r="Q54" s="1861"/>
      <c r="R54" s="1861"/>
      <c r="S54" s="1861"/>
      <c r="T54" s="1862"/>
      <c r="U54" s="1234"/>
      <c r="V54" s="1245"/>
      <c r="W54" s="1235"/>
      <c r="X54" s="1956" t="s">
        <v>368</v>
      </c>
      <c r="Y54" s="1957"/>
      <c r="Z54" s="1957"/>
      <c r="AA54" s="1957"/>
      <c r="AB54" s="1957"/>
      <c r="AC54" s="1957"/>
      <c r="AD54" s="1958"/>
      <c r="AE54" s="1860"/>
      <c r="AF54" s="1861"/>
      <c r="AG54" s="1861"/>
      <c r="AH54" s="1861"/>
      <c r="AI54" s="1861"/>
      <c r="AJ54" s="1861"/>
      <c r="AK54" s="1861"/>
      <c r="AL54" s="1861"/>
      <c r="AM54" s="1861"/>
      <c r="AN54" s="1861"/>
      <c r="AO54" s="1862"/>
      <c r="AP54" s="1247"/>
      <c r="AQ54" s="1234"/>
      <c r="AR54" s="1299"/>
      <c r="AS54" s="1299"/>
      <c r="AT54" s="1299"/>
      <c r="AU54" s="1299"/>
      <c r="AV54" s="1299"/>
      <c r="AW54" s="1299"/>
      <c r="AX54" s="1299"/>
      <c r="AY54" s="1299"/>
      <c r="AZ54" s="1299"/>
      <c r="BA54" s="1299"/>
      <c r="BB54" s="1299"/>
      <c r="BC54" s="1299"/>
      <c r="BD54" s="1299"/>
      <c r="BE54" s="1299"/>
      <c r="BF54" s="1299"/>
      <c r="BG54" s="1299"/>
      <c r="BH54" s="1299"/>
      <c r="BI54" s="1299"/>
      <c r="BJ54" s="1299"/>
      <c r="BK54" s="1299"/>
      <c r="BL54" s="1299"/>
      <c r="BM54" s="1299"/>
      <c r="BN54" s="1299"/>
      <c r="BO54" s="1299"/>
      <c r="BP54" s="1299"/>
      <c r="BQ54" s="1299"/>
      <c r="BR54" s="1299"/>
      <c r="BS54" s="1299"/>
      <c r="BT54" s="1299"/>
      <c r="BU54" s="1299"/>
      <c r="BV54" s="1299"/>
      <c r="BW54" s="1299"/>
      <c r="BX54" s="1299"/>
      <c r="BY54" s="1299"/>
      <c r="BZ54" s="1299"/>
      <c r="CA54" s="1299"/>
      <c r="CB54" s="1299"/>
      <c r="CC54" s="1299"/>
      <c r="CD54" s="1299"/>
      <c r="CE54" s="1299"/>
      <c r="CF54" s="1299"/>
      <c r="CG54" s="1291"/>
      <c r="CH54" s="1291"/>
    </row>
    <row r="55" spans="1:86" s="1292" customFormat="1" ht="13.5" customHeight="1">
      <c r="A55" s="1248"/>
      <c r="B55" s="1244"/>
      <c r="C55" s="1962"/>
      <c r="D55" s="1963"/>
      <c r="E55" s="1963"/>
      <c r="F55" s="1963"/>
      <c r="G55" s="1963"/>
      <c r="H55" s="1963"/>
      <c r="I55" s="1964"/>
      <c r="J55" s="1863"/>
      <c r="K55" s="1864"/>
      <c r="L55" s="1864"/>
      <c r="M55" s="1864"/>
      <c r="N55" s="1864"/>
      <c r="O55" s="1864"/>
      <c r="P55" s="1864"/>
      <c r="Q55" s="1864"/>
      <c r="R55" s="1864"/>
      <c r="S55" s="1864"/>
      <c r="T55" s="1865"/>
      <c r="U55" s="1234"/>
      <c r="V55" s="1248"/>
      <c r="W55" s="1244"/>
      <c r="X55" s="1962"/>
      <c r="Y55" s="1963"/>
      <c r="Z55" s="1963"/>
      <c r="AA55" s="1963"/>
      <c r="AB55" s="1963"/>
      <c r="AC55" s="1963"/>
      <c r="AD55" s="1964"/>
      <c r="AE55" s="1863"/>
      <c r="AF55" s="1864"/>
      <c r="AG55" s="1864"/>
      <c r="AH55" s="1864"/>
      <c r="AI55" s="1864"/>
      <c r="AJ55" s="1864"/>
      <c r="AK55" s="1864"/>
      <c r="AL55" s="1864"/>
      <c r="AM55" s="1864"/>
      <c r="AN55" s="1864"/>
      <c r="AO55" s="1865"/>
      <c r="AP55" s="1247"/>
      <c r="AQ55" s="1234"/>
      <c r="AR55" s="1299"/>
      <c r="AS55" s="1299"/>
      <c r="AT55" s="1299"/>
      <c r="AU55" s="1299"/>
      <c r="AV55" s="1299"/>
      <c r="AW55" s="1299"/>
      <c r="AX55" s="1299"/>
      <c r="AY55" s="1299"/>
      <c r="AZ55" s="1299"/>
      <c r="BA55" s="1299"/>
      <c r="BB55" s="1299"/>
      <c r="BC55" s="1299"/>
      <c r="BD55" s="1299"/>
      <c r="BE55" s="1299"/>
      <c r="BF55" s="1299"/>
      <c r="BG55" s="1299"/>
      <c r="BH55" s="1299"/>
      <c r="BI55" s="1299"/>
      <c r="BJ55" s="1299"/>
      <c r="BK55" s="1299"/>
      <c r="BL55" s="1299"/>
      <c r="BM55" s="1299"/>
      <c r="BN55" s="1299"/>
      <c r="BO55" s="1299"/>
      <c r="BP55" s="1299"/>
      <c r="BQ55" s="1299"/>
      <c r="BR55" s="1299"/>
      <c r="BS55" s="1299"/>
      <c r="BT55" s="1299"/>
      <c r="BU55" s="1299"/>
      <c r="BV55" s="1299"/>
      <c r="BW55" s="1299"/>
      <c r="BX55" s="1299"/>
      <c r="BY55" s="1299"/>
      <c r="BZ55" s="1299"/>
      <c r="CA55" s="1299"/>
      <c r="CB55" s="1299"/>
      <c r="CC55" s="1299"/>
      <c r="CD55" s="1299"/>
      <c r="CE55" s="1299"/>
      <c r="CF55" s="1299"/>
      <c r="CG55" s="1291"/>
      <c r="CH55" s="1291"/>
    </row>
    <row r="56" spans="1:86" s="1292" customFormat="1" ht="13.5" customHeight="1">
      <c r="A56" s="1235"/>
      <c r="B56" s="1235"/>
      <c r="C56" s="1272"/>
      <c r="D56" s="1272"/>
      <c r="E56" s="1272"/>
      <c r="F56" s="1272"/>
      <c r="G56" s="1272"/>
      <c r="H56" s="1235"/>
      <c r="I56" s="1235"/>
      <c r="J56" s="1235"/>
      <c r="K56" s="1235"/>
      <c r="L56" s="1235"/>
      <c r="M56" s="1235"/>
      <c r="N56" s="1235"/>
      <c r="O56" s="1235"/>
      <c r="P56" s="1235"/>
      <c r="Q56" s="1235"/>
      <c r="R56" s="1235"/>
      <c r="S56" s="1235"/>
      <c r="T56" s="1235"/>
      <c r="U56" s="1235"/>
      <c r="V56" s="1235"/>
      <c r="W56" s="1235"/>
      <c r="X56" s="1272"/>
      <c r="Y56" s="1272"/>
      <c r="Z56" s="1272"/>
      <c r="AA56" s="1272"/>
      <c r="AB56" s="1272"/>
      <c r="AC56" s="1235"/>
      <c r="AD56" s="1235"/>
      <c r="AE56" s="1235"/>
      <c r="AF56" s="1235"/>
      <c r="AG56" s="1235"/>
      <c r="AH56" s="1235"/>
      <c r="AI56" s="1235"/>
      <c r="AJ56" s="1235"/>
      <c r="AK56" s="1235"/>
      <c r="AL56" s="1235"/>
      <c r="AM56" s="1235"/>
      <c r="AN56" s="1235"/>
      <c r="AO56" s="1235"/>
      <c r="AP56" s="1247"/>
      <c r="AQ56" s="1234"/>
      <c r="AR56" s="1299"/>
      <c r="AS56" s="1299"/>
      <c r="AT56" s="1299"/>
      <c r="AU56" s="1299"/>
      <c r="AV56" s="1299"/>
      <c r="AW56" s="1299"/>
      <c r="AX56" s="1299"/>
      <c r="AY56" s="1299"/>
      <c r="AZ56" s="1299"/>
      <c r="BA56" s="1299"/>
      <c r="BB56" s="1299"/>
      <c r="BC56" s="1299"/>
      <c r="BD56" s="1299"/>
      <c r="BE56" s="1299"/>
      <c r="BF56" s="1299"/>
      <c r="BG56" s="1299"/>
      <c r="BH56" s="1299"/>
      <c r="BI56" s="1299"/>
      <c r="BJ56" s="1299"/>
      <c r="BK56" s="1299"/>
      <c r="BL56" s="1299"/>
      <c r="BM56" s="1274"/>
      <c r="BN56" s="1299"/>
      <c r="BO56" s="1299"/>
      <c r="BP56" s="1299"/>
      <c r="BQ56" s="1299"/>
      <c r="BR56" s="1299"/>
      <c r="BS56" s="1299"/>
      <c r="BT56" s="1299"/>
      <c r="BU56" s="1299"/>
      <c r="BV56" s="1299"/>
      <c r="BW56" s="1299"/>
      <c r="BX56" s="1299"/>
      <c r="BY56" s="1299"/>
      <c r="BZ56" s="1299"/>
      <c r="CA56" s="1299"/>
      <c r="CB56" s="1299"/>
      <c r="CC56" s="1299"/>
      <c r="CD56" s="1299"/>
      <c r="CE56" s="1299"/>
      <c r="CF56" s="1299"/>
      <c r="CG56" s="1291"/>
      <c r="CH56" s="1291"/>
    </row>
    <row r="57" spans="1:86" s="1292" customFormat="1" ht="13.5" customHeight="1">
      <c r="A57" s="1882" t="s">
        <v>1637</v>
      </c>
      <c r="B57" s="1921"/>
      <c r="C57" s="1921"/>
      <c r="D57" s="1921"/>
      <c r="E57" s="1921"/>
      <c r="F57" s="1921"/>
      <c r="G57" s="1921"/>
      <c r="H57" s="1921"/>
      <c r="I57" s="1921"/>
      <c r="J57" s="1921"/>
      <c r="K57" s="1921" t="s">
        <v>1638</v>
      </c>
      <c r="L57" s="1945"/>
      <c r="M57" s="1945"/>
      <c r="N57" s="1945"/>
      <c r="O57" s="1945"/>
      <c r="P57" s="1945"/>
      <c r="Q57" s="1945"/>
      <c r="R57" s="1945"/>
      <c r="S57" s="1945"/>
      <c r="T57" s="1945"/>
      <c r="U57" s="1882" t="s">
        <v>1639</v>
      </c>
      <c r="V57" s="1921"/>
      <c r="W57" s="1921"/>
      <c r="X57" s="1921"/>
      <c r="Y57" s="1921"/>
      <c r="Z57" s="1921"/>
      <c r="AA57" s="1921"/>
      <c r="AB57" s="1921"/>
      <c r="AC57" s="1921"/>
      <c r="AD57" s="1921"/>
      <c r="AE57" s="1921" t="s">
        <v>1638</v>
      </c>
      <c r="AF57" s="1921"/>
      <c r="AG57" s="1921"/>
      <c r="AH57" s="1921"/>
      <c r="AI57" s="1921"/>
      <c r="AJ57" s="1921"/>
      <c r="AK57" s="1921"/>
      <c r="AL57" s="1921"/>
      <c r="AM57" s="1921"/>
      <c r="AN57" s="1921"/>
      <c r="AO57" s="1921"/>
      <c r="AP57" s="1247"/>
      <c r="AQ57" s="1234"/>
      <c r="AR57" s="1299"/>
      <c r="AS57" s="1299"/>
      <c r="AT57" s="1299"/>
      <c r="AU57" s="1299"/>
      <c r="AV57" s="1299"/>
      <c r="AW57" s="1299"/>
      <c r="AX57" s="1299"/>
      <c r="AY57" s="1299"/>
      <c r="AZ57" s="1299"/>
      <c r="BA57" s="1299"/>
      <c r="BB57" s="1299"/>
      <c r="BC57" s="1299"/>
      <c r="BD57" s="1299"/>
      <c r="BE57" s="1299"/>
      <c r="BF57" s="1299"/>
      <c r="BG57" s="1299"/>
      <c r="BH57" s="1299"/>
      <c r="BI57" s="1299"/>
      <c r="BJ57" s="1299"/>
      <c r="BK57" s="1299"/>
      <c r="BL57" s="1299"/>
      <c r="BM57" s="1236"/>
      <c r="BN57" s="1236"/>
      <c r="BO57" s="1236"/>
      <c r="BP57" s="1236"/>
      <c r="BQ57" s="1236"/>
      <c r="BR57" s="1236"/>
      <c r="BS57" s="1236"/>
      <c r="BT57" s="1236"/>
      <c r="BU57" s="1236"/>
      <c r="BV57" s="1236"/>
      <c r="BW57" s="1236"/>
      <c r="BX57" s="1236"/>
      <c r="BY57" s="1236"/>
      <c r="BZ57" s="1236"/>
      <c r="CA57" s="1236"/>
      <c r="CB57" s="1236"/>
      <c r="CC57" s="1236"/>
      <c r="CD57" s="1236"/>
      <c r="CE57" s="1236"/>
      <c r="CF57" s="1236"/>
      <c r="CG57" s="1291"/>
      <c r="CH57" s="1291"/>
    </row>
    <row r="58" spans="1:86" s="1292" customFormat="1" ht="13.5" customHeight="1">
      <c r="A58" s="1921"/>
      <c r="B58" s="1921"/>
      <c r="C58" s="1921"/>
      <c r="D58" s="1921"/>
      <c r="E58" s="1921"/>
      <c r="F58" s="1921"/>
      <c r="G58" s="1921"/>
      <c r="H58" s="1921"/>
      <c r="I58" s="1921"/>
      <c r="J58" s="1921"/>
      <c r="K58" s="1945"/>
      <c r="L58" s="1945"/>
      <c r="M58" s="1945"/>
      <c r="N58" s="1945"/>
      <c r="O58" s="1945"/>
      <c r="P58" s="1945"/>
      <c r="Q58" s="1945"/>
      <c r="R58" s="1945"/>
      <c r="S58" s="1945"/>
      <c r="T58" s="1945"/>
      <c r="U58" s="1921"/>
      <c r="V58" s="1921"/>
      <c r="W58" s="1921"/>
      <c r="X58" s="1921"/>
      <c r="Y58" s="1921"/>
      <c r="Z58" s="1921"/>
      <c r="AA58" s="1921"/>
      <c r="AB58" s="1921"/>
      <c r="AC58" s="1921"/>
      <c r="AD58" s="1921"/>
      <c r="AE58" s="1921"/>
      <c r="AF58" s="1921"/>
      <c r="AG58" s="1921"/>
      <c r="AH58" s="1921"/>
      <c r="AI58" s="1921"/>
      <c r="AJ58" s="1921"/>
      <c r="AK58" s="1921"/>
      <c r="AL58" s="1921"/>
      <c r="AM58" s="1921"/>
      <c r="AN58" s="1921"/>
      <c r="AO58" s="1921"/>
      <c r="AP58" s="1247"/>
      <c r="AQ58" s="1234"/>
      <c r="AR58" s="1299"/>
      <c r="AS58" s="1299"/>
      <c r="AT58" s="1299"/>
      <c r="AU58" s="1299"/>
      <c r="AV58" s="1299"/>
      <c r="AW58" s="1299"/>
      <c r="AX58" s="1299"/>
      <c r="AY58" s="1299"/>
      <c r="AZ58" s="1299"/>
      <c r="BA58" s="1299"/>
      <c r="BB58" s="1299"/>
      <c r="BC58" s="1299"/>
      <c r="BD58" s="1299"/>
      <c r="BE58" s="1299"/>
      <c r="BF58" s="1299"/>
      <c r="BG58" s="1299"/>
      <c r="BH58" s="1299"/>
      <c r="BI58" s="1299"/>
      <c r="BJ58" s="1299"/>
      <c r="BK58" s="1299"/>
      <c r="BL58" s="1299"/>
      <c r="BM58" s="1236"/>
      <c r="BN58" s="1236"/>
      <c r="BO58" s="1236"/>
      <c r="BP58" s="1236"/>
      <c r="BQ58" s="1236"/>
      <c r="BR58" s="1236"/>
      <c r="BS58" s="1236"/>
      <c r="BT58" s="1236"/>
      <c r="BU58" s="1236"/>
      <c r="BV58" s="1236"/>
      <c r="BW58" s="1236"/>
      <c r="BX58" s="1236"/>
      <c r="BY58" s="1236"/>
      <c r="BZ58" s="1236"/>
      <c r="CA58" s="1236"/>
      <c r="CB58" s="1236"/>
      <c r="CC58" s="1236"/>
      <c r="CD58" s="1236"/>
      <c r="CE58" s="1236"/>
      <c r="CF58" s="1236"/>
      <c r="CG58" s="1291"/>
      <c r="CH58" s="1291"/>
    </row>
    <row r="59" spans="1:86" s="1292" customFormat="1" ht="13.5" customHeight="1">
      <c r="A59" s="1921"/>
      <c r="B59" s="1921"/>
      <c r="C59" s="1921"/>
      <c r="D59" s="1921"/>
      <c r="E59" s="1921"/>
      <c r="F59" s="1921"/>
      <c r="G59" s="1921"/>
      <c r="H59" s="1921"/>
      <c r="I59" s="1921"/>
      <c r="J59" s="1921"/>
      <c r="K59" s="1945"/>
      <c r="L59" s="1945"/>
      <c r="M59" s="1945"/>
      <c r="N59" s="1945"/>
      <c r="O59" s="1945"/>
      <c r="P59" s="1945"/>
      <c r="Q59" s="1945"/>
      <c r="R59" s="1945"/>
      <c r="S59" s="1945"/>
      <c r="T59" s="1945"/>
      <c r="U59" s="1921"/>
      <c r="V59" s="1921"/>
      <c r="W59" s="1921"/>
      <c r="X59" s="1921"/>
      <c r="Y59" s="1921"/>
      <c r="Z59" s="1921"/>
      <c r="AA59" s="1921"/>
      <c r="AB59" s="1921"/>
      <c r="AC59" s="1921"/>
      <c r="AD59" s="1921"/>
      <c r="AE59" s="1921"/>
      <c r="AF59" s="1921"/>
      <c r="AG59" s="1921"/>
      <c r="AH59" s="1921"/>
      <c r="AI59" s="1921"/>
      <c r="AJ59" s="1921"/>
      <c r="AK59" s="1921"/>
      <c r="AL59" s="1921"/>
      <c r="AM59" s="1921"/>
      <c r="AN59" s="1921"/>
      <c r="AO59" s="1921"/>
      <c r="AP59" s="1247"/>
      <c r="AQ59" s="1234"/>
      <c r="AR59" s="1236"/>
      <c r="AS59" s="1236"/>
      <c r="AT59" s="1236"/>
      <c r="AU59" s="1236"/>
      <c r="AV59" s="1236"/>
      <c r="AW59" s="1236"/>
      <c r="AX59" s="1236"/>
      <c r="AY59" s="1236"/>
      <c r="AZ59" s="1236"/>
      <c r="BA59" s="1236"/>
      <c r="BB59" s="1236"/>
      <c r="BC59" s="1236"/>
      <c r="BD59" s="1236"/>
      <c r="BE59" s="1236"/>
      <c r="BF59" s="1236"/>
      <c r="BG59" s="1236"/>
      <c r="BH59" s="1236"/>
      <c r="BI59" s="1236"/>
      <c r="BJ59" s="1236"/>
      <c r="BK59" s="1236"/>
      <c r="BL59" s="1236"/>
      <c r="BM59" s="1236"/>
      <c r="BN59" s="1236"/>
      <c r="BO59" s="1236"/>
      <c r="BP59" s="1236"/>
      <c r="BQ59" s="1236"/>
      <c r="BR59" s="1236"/>
      <c r="BS59" s="1236"/>
      <c r="BT59" s="1236"/>
      <c r="BU59" s="1236"/>
      <c r="BV59" s="1236"/>
      <c r="BW59" s="1236"/>
      <c r="BX59" s="1236"/>
      <c r="BY59" s="1236"/>
      <c r="BZ59" s="1236"/>
      <c r="CA59" s="1236"/>
      <c r="CB59" s="1236"/>
      <c r="CC59" s="1236"/>
      <c r="CD59" s="1236"/>
      <c r="CE59" s="1236"/>
      <c r="CF59" s="1236"/>
      <c r="CG59" s="1291"/>
      <c r="CH59" s="1291"/>
    </row>
    <row r="60" spans="1:86" s="1292" customFormat="1" ht="13.5" customHeight="1">
      <c r="A60" s="1236"/>
      <c r="B60" s="1236"/>
      <c r="C60" s="1236"/>
      <c r="D60" s="1236"/>
      <c r="E60" s="1236"/>
      <c r="F60" s="1236"/>
      <c r="G60" s="1236"/>
      <c r="H60" s="1236"/>
      <c r="I60" s="1236"/>
      <c r="J60" s="1236"/>
      <c r="K60" s="1236"/>
      <c r="L60" s="1236"/>
      <c r="M60" s="1236"/>
      <c r="N60" s="1236"/>
      <c r="O60" s="1236"/>
      <c r="P60" s="1236"/>
      <c r="Q60" s="1236"/>
      <c r="R60" s="1236"/>
      <c r="S60" s="1236"/>
      <c r="T60" s="1236"/>
      <c r="U60" s="1236"/>
      <c r="V60" s="1236"/>
      <c r="W60" s="1236"/>
      <c r="X60" s="1236"/>
      <c r="Y60" s="1236"/>
      <c r="Z60" s="1236"/>
      <c r="AA60" s="1236"/>
      <c r="AB60" s="1236"/>
      <c r="AC60" s="1236"/>
      <c r="AD60" s="1236"/>
      <c r="AE60" s="1236"/>
      <c r="AF60" s="1236"/>
      <c r="AG60" s="1236"/>
      <c r="AH60" s="1236"/>
      <c r="AI60" s="1236"/>
      <c r="AJ60" s="1236"/>
      <c r="AK60" s="1236"/>
      <c r="AL60" s="1236"/>
      <c r="AM60" s="1236"/>
      <c r="AN60" s="1236"/>
      <c r="AO60" s="1236"/>
      <c r="AP60" s="1247"/>
      <c r="AQ60" s="1234"/>
      <c r="AR60" s="1236"/>
      <c r="AS60" s="1236"/>
      <c r="AT60" s="1236"/>
      <c r="AU60" s="1236"/>
      <c r="AV60" s="1236"/>
      <c r="AW60" s="1236"/>
      <c r="AX60" s="1236"/>
      <c r="AY60" s="1236"/>
      <c r="AZ60" s="1236"/>
      <c r="BA60" s="1236"/>
      <c r="BB60" s="1236"/>
      <c r="BC60" s="1236"/>
      <c r="BD60" s="1236"/>
      <c r="BE60" s="1236"/>
      <c r="BF60" s="1236"/>
      <c r="BG60" s="1236"/>
      <c r="BH60" s="1236"/>
      <c r="BI60" s="1236"/>
      <c r="BJ60" s="1236"/>
      <c r="BK60" s="1236"/>
      <c r="BL60" s="1236"/>
      <c r="BM60" s="1236"/>
      <c r="BN60" s="1236"/>
      <c r="BO60" s="1236"/>
      <c r="BP60" s="1236"/>
      <c r="BQ60" s="1236"/>
      <c r="BR60" s="1236"/>
      <c r="BS60" s="1236"/>
      <c r="BT60" s="1236"/>
      <c r="BU60" s="1236"/>
      <c r="BV60" s="1236"/>
      <c r="BW60" s="1236"/>
      <c r="BX60" s="1236"/>
      <c r="BY60" s="1236"/>
      <c r="BZ60" s="1236"/>
      <c r="CA60" s="1236"/>
      <c r="CB60" s="1236"/>
      <c r="CC60" s="1236"/>
      <c r="CD60" s="1236"/>
      <c r="CE60" s="1236"/>
      <c r="CF60" s="1236"/>
      <c r="CG60" s="1291"/>
      <c r="CH60" s="1291"/>
    </row>
    <row r="61" spans="1:86" s="1292" customFormat="1" ht="13.5" customHeight="1">
      <c r="A61" s="1236"/>
      <c r="B61" s="1236"/>
      <c r="C61" s="1236"/>
      <c r="D61" s="1236"/>
      <c r="E61" s="1236"/>
      <c r="F61" s="1236"/>
      <c r="G61" s="1236"/>
      <c r="H61" s="1236"/>
      <c r="I61" s="1236"/>
      <c r="J61" s="1236"/>
      <c r="K61" s="1236"/>
      <c r="L61" s="1236"/>
      <c r="M61" s="1236"/>
      <c r="N61" s="1236"/>
      <c r="O61" s="1236"/>
      <c r="P61" s="1236"/>
      <c r="Q61" s="1236"/>
      <c r="R61" s="1236"/>
      <c r="S61" s="1236"/>
      <c r="T61" s="1236"/>
      <c r="U61" s="1236"/>
      <c r="V61" s="1236"/>
      <c r="W61" s="1236"/>
      <c r="X61" s="1236"/>
      <c r="Y61" s="1236"/>
      <c r="Z61" s="1236"/>
      <c r="AA61" s="1236"/>
      <c r="AB61" s="1236"/>
      <c r="AC61" s="1236"/>
      <c r="AD61" s="1236"/>
      <c r="AE61" s="1236"/>
      <c r="AF61" s="1236"/>
      <c r="AG61" s="1236"/>
      <c r="AH61" s="1236"/>
      <c r="AI61" s="1236"/>
      <c r="AJ61" s="1236"/>
      <c r="AK61" s="1236"/>
      <c r="AL61" s="1236"/>
      <c r="AM61" s="1236"/>
      <c r="AN61" s="1236"/>
      <c r="AO61" s="1236"/>
      <c r="AP61" s="1247"/>
      <c r="AQ61" s="1234"/>
      <c r="AR61" s="1236"/>
      <c r="AS61" s="1236"/>
      <c r="AT61" s="1236"/>
      <c r="AU61" s="1236"/>
      <c r="AV61" s="1236"/>
      <c r="AW61" s="1236"/>
      <c r="AX61" s="1236"/>
      <c r="AY61" s="1236"/>
      <c r="AZ61" s="1236"/>
      <c r="BA61" s="1236"/>
      <c r="BB61" s="1236"/>
      <c r="BC61" s="1236"/>
      <c r="BD61" s="1236"/>
      <c r="BE61" s="1236"/>
      <c r="BF61" s="1236"/>
      <c r="BG61" s="1236"/>
      <c r="BH61" s="1236"/>
      <c r="BI61" s="1236"/>
      <c r="BJ61" s="1236"/>
      <c r="BK61" s="1236"/>
      <c r="BL61" s="1236"/>
      <c r="BM61" s="1236"/>
      <c r="BN61" s="1236"/>
      <c r="BO61" s="1236"/>
      <c r="BP61" s="1236"/>
      <c r="BQ61" s="1236"/>
      <c r="BR61" s="1236"/>
      <c r="BS61" s="1236"/>
      <c r="BT61" s="1236"/>
      <c r="BU61" s="1236"/>
      <c r="BV61" s="1236"/>
      <c r="BW61" s="1236"/>
      <c r="BX61" s="1236"/>
      <c r="BY61" s="1236"/>
      <c r="BZ61" s="1236"/>
      <c r="CA61" s="1236"/>
      <c r="CB61" s="1236"/>
      <c r="CC61" s="1236"/>
      <c r="CD61" s="1236"/>
      <c r="CE61" s="1236"/>
      <c r="CF61" s="1236"/>
      <c r="CG61" s="1291"/>
      <c r="CH61" s="1291"/>
    </row>
    <row r="62" spans="1:86" s="1292" customFormat="1" ht="9" customHeight="1">
      <c r="A62" s="1236"/>
      <c r="B62" s="1236"/>
      <c r="C62" s="1236"/>
      <c r="D62" s="1236"/>
      <c r="E62" s="1236"/>
      <c r="F62" s="1236"/>
      <c r="G62" s="1236"/>
      <c r="H62" s="1236"/>
      <c r="I62" s="1236"/>
      <c r="J62" s="1236"/>
      <c r="K62" s="1236"/>
      <c r="L62" s="1236"/>
      <c r="M62" s="1236"/>
      <c r="N62" s="1236"/>
      <c r="O62" s="1236"/>
      <c r="P62" s="1236"/>
      <c r="Q62" s="1236"/>
      <c r="R62" s="1236"/>
      <c r="S62" s="1236"/>
      <c r="T62" s="1236"/>
      <c r="U62" s="1236"/>
      <c r="V62" s="1236"/>
      <c r="W62" s="1236"/>
      <c r="X62" s="1236"/>
      <c r="Y62" s="1236"/>
      <c r="Z62" s="1236"/>
      <c r="AA62" s="1236"/>
      <c r="AB62" s="1236"/>
      <c r="AC62" s="1236"/>
      <c r="AD62" s="1236"/>
      <c r="AE62" s="1236"/>
      <c r="AF62" s="1236"/>
      <c r="AG62" s="1236"/>
      <c r="AH62" s="1236"/>
      <c r="AI62" s="1236"/>
      <c r="AJ62" s="1236"/>
      <c r="AK62" s="1236"/>
      <c r="AL62" s="1236"/>
      <c r="AM62" s="1236"/>
      <c r="AN62" s="1236"/>
      <c r="AO62" s="1236"/>
      <c r="AP62" s="1235"/>
      <c r="AQ62" s="1234"/>
      <c r="AR62" s="1236"/>
      <c r="AS62" s="1236"/>
      <c r="AT62" s="1236"/>
      <c r="AU62" s="1236"/>
      <c r="AV62" s="1236"/>
      <c r="AW62" s="1236"/>
      <c r="AX62" s="1236"/>
      <c r="AY62" s="1236"/>
      <c r="AZ62" s="1236"/>
      <c r="BA62" s="1236"/>
      <c r="BB62" s="1236"/>
      <c r="BC62" s="1236"/>
      <c r="BD62" s="1236"/>
      <c r="BE62" s="1236"/>
      <c r="BF62" s="1236"/>
      <c r="BG62" s="1236"/>
      <c r="BH62" s="1236"/>
      <c r="BI62" s="1236"/>
      <c r="BJ62" s="1236"/>
      <c r="BK62" s="1236"/>
      <c r="BL62" s="1236"/>
      <c r="BM62" s="1236"/>
      <c r="BN62" s="1236"/>
      <c r="BO62" s="1236"/>
      <c r="BP62" s="1236"/>
      <c r="BQ62" s="1236"/>
      <c r="BR62" s="1236"/>
      <c r="BS62" s="1236"/>
      <c r="BT62" s="1236"/>
      <c r="BU62" s="1236"/>
      <c r="BV62" s="1236"/>
      <c r="BW62" s="1236"/>
      <c r="BX62" s="1236"/>
      <c r="BY62" s="1236"/>
      <c r="BZ62" s="1236"/>
      <c r="CA62" s="1236"/>
      <c r="CB62" s="1236"/>
      <c r="CC62" s="1236"/>
      <c r="CD62" s="1236"/>
      <c r="CE62" s="1236"/>
      <c r="CF62" s="1236"/>
      <c r="CG62" s="1291"/>
      <c r="CH62" s="1291"/>
    </row>
  </sheetData>
  <mergeCells count="152">
    <mergeCell ref="BB47:BK49"/>
    <mergeCell ref="BL47:BU49"/>
    <mergeCell ref="AR47:BA49"/>
    <mergeCell ref="BV47:CF49"/>
    <mergeCell ref="BV38:CF39"/>
    <mergeCell ref="BM40:BU41"/>
    <mergeCell ref="BV40:CF41"/>
    <mergeCell ref="BO42:BU43"/>
    <mergeCell ref="BO44:BU45"/>
    <mergeCell ref="BV44:CF45"/>
    <mergeCell ref="BV42:CF43"/>
    <mergeCell ref="AT40:AZ41"/>
    <mergeCell ref="BA40:BK41"/>
    <mergeCell ref="CA31:CF32"/>
    <mergeCell ref="BE29:BK30"/>
    <mergeCell ref="CA29:CF30"/>
    <mergeCell ref="AS25:AW32"/>
    <mergeCell ref="AT36:AZ37"/>
    <mergeCell ref="AR38:AZ39"/>
    <mergeCell ref="BE27:BN28"/>
    <mergeCell ref="BO27:BW28"/>
    <mergeCell ref="BX27:CF28"/>
    <mergeCell ref="BM34:BU35"/>
    <mergeCell ref="BA34:BK35"/>
    <mergeCell ref="BA36:BK37"/>
    <mergeCell ref="BA38:BK39"/>
    <mergeCell ref="BE31:BK32"/>
    <mergeCell ref="BL31:BS32"/>
    <mergeCell ref="BT31:BZ32"/>
    <mergeCell ref="AR34:AZ35"/>
    <mergeCell ref="BV36:CF37"/>
    <mergeCell ref="BM38:BU39"/>
    <mergeCell ref="AY29:BD32"/>
    <mergeCell ref="BL29:BS30"/>
    <mergeCell ref="BT29:BZ30"/>
    <mergeCell ref="AR3:BB4"/>
    <mergeCell ref="BC4:CF4"/>
    <mergeCell ref="AS5:AW7"/>
    <mergeCell ref="AY5:BL7"/>
    <mergeCell ref="BN5:BR7"/>
    <mergeCell ref="BT5:CF7"/>
    <mergeCell ref="AS18:AW23"/>
    <mergeCell ref="AY18:BH19"/>
    <mergeCell ref="BI18:BV19"/>
    <mergeCell ref="BW18:CF19"/>
    <mergeCell ref="AY20:BH21"/>
    <mergeCell ref="AS8:AW10"/>
    <mergeCell ref="AY8:CF9"/>
    <mergeCell ref="AY10:CF10"/>
    <mergeCell ref="AS11:AW13"/>
    <mergeCell ref="AY11:CF13"/>
    <mergeCell ref="AS14:AW16"/>
    <mergeCell ref="BW20:CF21"/>
    <mergeCell ref="BI21:BM21"/>
    <mergeCell ref="AY22:BH23"/>
    <mergeCell ref="BN14:BR16"/>
    <mergeCell ref="AY14:BL16"/>
    <mergeCell ref="BI22:BM22"/>
    <mergeCell ref="BN22:BV23"/>
    <mergeCell ref="BW22:CF23"/>
    <mergeCell ref="BI23:BM23"/>
    <mergeCell ref="BT14:CF16"/>
    <mergeCell ref="BI20:BM20"/>
    <mergeCell ref="BN20:BV21"/>
    <mergeCell ref="AZ25:BC28"/>
    <mergeCell ref="BE25:BN26"/>
    <mergeCell ref="BO25:BW26"/>
    <mergeCell ref="BX25:CF26"/>
    <mergeCell ref="R30:V30"/>
    <mergeCell ref="R31:V31"/>
    <mergeCell ref="R32:V32"/>
    <mergeCell ref="BV34:CF35"/>
    <mergeCell ref="BM36:BU37"/>
    <mergeCell ref="B35:F42"/>
    <mergeCell ref="H30:Q31"/>
    <mergeCell ref="H32:Q33"/>
    <mergeCell ref="W30:AE31"/>
    <mergeCell ref="W32:AE33"/>
    <mergeCell ref="AF32:AO33"/>
    <mergeCell ref="I35:L38"/>
    <mergeCell ref="N35:W36"/>
    <mergeCell ref="X35:AF36"/>
    <mergeCell ref="AG35:AO36"/>
    <mergeCell ref="N37:W38"/>
    <mergeCell ref="X37:AF38"/>
    <mergeCell ref="AG37:AO38"/>
    <mergeCell ref="AJ41:AO42"/>
    <mergeCell ref="N39:T40"/>
    <mergeCell ref="U39:AB40"/>
    <mergeCell ref="H39:M42"/>
    <mergeCell ref="N41:T42"/>
    <mergeCell ref="U41:AB42"/>
    <mergeCell ref="AC18:AO18"/>
    <mergeCell ref="W24:AA26"/>
    <mergeCell ref="AE54:AO55"/>
    <mergeCell ref="B13:F16"/>
    <mergeCell ref="B19:AO20"/>
    <mergeCell ref="H13:U16"/>
    <mergeCell ref="B21:F23"/>
    <mergeCell ref="V44:AD45"/>
    <mergeCell ref="C54:I55"/>
    <mergeCell ref="J54:T55"/>
    <mergeCell ref="X18:AA18"/>
    <mergeCell ref="B28:F33"/>
    <mergeCell ref="H28:Q29"/>
    <mergeCell ref="R28:AE29"/>
    <mergeCell ref="AF30:AO31"/>
    <mergeCell ref="AF28:AO29"/>
    <mergeCell ref="V48:AD49"/>
    <mergeCell ref="AE48:AO49"/>
    <mergeCell ref="AE44:AO45"/>
    <mergeCell ref="C46:I47"/>
    <mergeCell ref="J46:T47"/>
    <mergeCell ref="V46:AD47"/>
    <mergeCell ref="AE46:AO47"/>
    <mergeCell ref="A48:I49"/>
    <mergeCell ref="AY1:CF1"/>
    <mergeCell ref="A57:J59"/>
    <mergeCell ref="K57:T59"/>
    <mergeCell ref="U57:AD59"/>
    <mergeCell ref="AE57:AO59"/>
    <mergeCell ref="B24:F26"/>
    <mergeCell ref="H24:U26"/>
    <mergeCell ref="AC24:AO26"/>
    <mergeCell ref="A44:I45"/>
    <mergeCell ref="J44:T45"/>
    <mergeCell ref="X54:AD55"/>
    <mergeCell ref="A3:AO4"/>
    <mergeCell ref="B6:F7"/>
    <mergeCell ref="W8:AE8"/>
    <mergeCell ref="AC12:AO12"/>
    <mergeCell ref="B9:F10"/>
    <mergeCell ref="G10:U10"/>
    <mergeCell ref="X10:AA10"/>
    <mergeCell ref="AC10:AO10"/>
    <mergeCell ref="AC14:AO14"/>
    <mergeCell ref="X16:AA16"/>
    <mergeCell ref="AC16:AO16"/>
    <mergeCell ref="H21:AO23"/>
    <mergeCell ref="R33:V33"/>
    <mergeCell ref="AC41:AI42"/>
    <mergeCell ref="AC39:AI40"/>
    <mergeCell ref="AJ39:AO40"/>
    <mergeCell ref="J48:T49"/>
    <mergeCell ref="C50:I51"/>
    <mergeCell ref="J50:T51"/>
    <mergeCell ref="V50:AD51"/>
    <mergeCell ref="AE50:AO51"/>
    <mergeCell ref="A52:I53"/>
    <mergeCell ref="J52:T53"/>
    <mergeCell ref="X52:AD53"/>
    <mergeCell ref="AE52:AO53"/>
  </mergeCells>
  <phoneticPr fontId="1"/>
  <printOptions horizontalCentered="1"/>
  <pageMargins left="0.78740157480314965" right="0.78740157480314965" top="0.78740157480314965" bottom="0.78740157480314965" header="0.51181102362204722" footer="0.51181102362204722"/>
  <pageSetup paperSize="8" scale="96" orientation="landscape" verticalDpi="3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50"/>
    <pageSetUpPr fitToPage="1"/>
  </sheetPr>
  <dimension ref="B1:AE45"/>
  <sheetViews>
    <sheetView view="pageBreakPreview" topLeftCell="A4" zoomScale="60" zoomScaleNormal="55" workbookViewId="0">
      <selection activeCell="F25" sqref="F25"/>
    </sheetView>
  </sheetViews>
  <sheetFormatPr defaultColWidth="9" defaultRowHeight="10.5"/>
  <cols>
    <col min="1" max="1" width="5.875" style="257" customWidth="1"/>
    <col min="2" max="2" width="3.25" style="257" customWidth="1"/>
    <col min="3" max="3" width="22.375" style="257" customWidth="1"/>
    <col min="4" max="4" width="26.5" style="257" customWidth="1"/>
    <col min="5" max="5" width="4.875" style="257" customWidth="1"/>
    <col min="6" max="6" width="28" style="257" customWidth="1"/>
    <col min="7" max="8" width="4.625" style="257" customWidth="1"/>
    <col min="9" max="9" width="3.875" style="257" customWidth="1"/>
    <col min="10" max="10" width="4.625" style="257" customWidth="1"/>
    <col min="11" max="11" width="5.625" style="257" customWidth="1"/>
    <col min="12" max="12" width="20.625" style="257" customWidth="1"/>
    <col min="13" max="14" width="4.625" style="257" customWidth="1"/>
    <col min="15" max="15" width="3.875" style="257" customWidth="1"/>
    <col min="16" max="16" width="4.625" style="257" customWidth="1"/>
    <col min="17" max="17" width="5.625" style="257" customWidth="1"/>
    <col min="18" max="18" width="20.625" style="257" customWidth="1"/>
    <col min="19" max="20" width="4.625" style="257" customWidth="1"/>
    <col min="21" max="21" width="3.875" style="257" customWidth="1"/>
    <col min="22" max="22" width="4.625" style="257" customWidth="1"/>
    <col min="23" max="23" width="5.625" style="257" customWidth="1"/>
    <col min="24" max="24" width="20.625" style="257" customWidth="1"/>
    <col min="25" max="26" width="4.625" style="257" customWidth="1"/>
    <col min="27" max="27" width="3.875" style="257" customWidth="1"/>
    <col min="28" max="28" width="4.625" style="257" customWidth="1"/>
    <col min="29" max="29" width="5.625" style="257" customWidth="1"/>
    <col min="30" max="30" width="20.625" style="257" customWidth="1"/>
    <col min="31" max="16384" width="9" style="257"/>
  </cols>
  <sheetData>
    <row r="1" spans="2:31" ht="22.5" customHeight="1">
      <c r="B1" s="1276"/>
      <c r="C1" s="1277"/>
      <c r="D1" s="1277"/>
      <c r="E1" s="1277"/>
      <c r="F1" s="1277"/>
    </row>
    <row r="2" spans="2:31" ht="22.5" customHeight="1">
      <c r="B2" s="1278"/>
      <c r="C2" s="1277"/>
      <c r="D2" s="1277"/>
      <c r="E2" s="1277"/>
      <c r="F2" s="1277"/>
    </row>
    <row r="3" spans="2:31" ht="22.5" customHeight="1">
      <c r="B3" s="1276"/>
      <c r="C3" s="1277"/>
      <c r="D3" s="1277"/>
      <c r="E3" s="1277"/>
      <c r="F3" s="1277"/>
    </row>
    <row r="4" spans="2:31" ht="32.25">
      <c r="B4" s="1277"/>
      <c r="C4" s="1277"/>
      <c r="D4" s="1277"/>
      <c r="E4" s="1277"/>
      <c r="F4" s="1277"/>
      <c r="G4" s="1994" t="s">
        <v>1520</v>
      </c>
      <c r="H4" s="1994"/>
      <c r="I4" s="1994"/>
      <c r="J4" s="1994"/>
      <c r="K4" s="1994"/>
      <c r="L4" s="1994"/>
      <c r="M4" s="1994"/>
      <c r="N4" s="1994"/>
      <c r="O4" s="1994"/>
      <c r="P4" s="1994"/>
      <c r="Q4" s="1994"/>
      <c r="R4" s="1994"/>
      <c r="S4" s="1994"/>
      <c r="T4" s="1279"/>
    </row>
    <row r="5" spans="2:31" ht="8.1" customHeight="1">
      <c r="B5" s="1277"/>
      <c r="C5" s="1277"/>
      <c r="D5" s="1277"/>
      <c r="E5" s="1277"/>
      <c r="F5" s="1277"/>
      <c r="G5" s="1279"/>
      <c r="H5" s="1279"/>
      <c r="I5" s="1279"/>
      <c r="J5" s="1279"/>
      <c r="K5" s="1279"/>
      <c r="L5" s="1279"/>
      <c r="M5" s="1279"/>
      <c r="N5" s="1279"/>
      <c r="O5" s="1279"/>
      <c r="P5" s="1279"/>
      <c r="Q5" s="1279"/>
      <c r="R5" s="1279"/>
      <c r="S5" s="1279"/>
      <c r="T5" s="1279"/>
      <c r="U5" s="1280"/>
      <c r="V5" s="1280"/>
      <c r="W5" s="1280"/>
      <c r="X5" s="1280"/>
      <c r="Y5" s="1280"/>
      <c r="Z5" s="1280"/>
      <c r="AA5" s="1280"/>
      <c r="AB5" s="1280"/>
      <c r="AC5" s="1280"/>
      <c r="AD5" s="1280"/>
      <c r="AE5" s="1281"/>
    </row>
    <row r="6" spans="2:31" ht="33" customHeight="1">
      <c r="B6" s="1992" t="s">
        <v>357</v>
      </c>
      <c r="C6" s="1993"/>
      <c r="D6" s="1995"/>
      <c r="E6" s="1995"/>
      <c r="F6" s="1995"/>
      <c r="G6" s="1280"/>
      <c r="H6" s="1996" t="s">
        <v>358</v>
      </c>
      <c r="I6" s="1997"/>
      <c r="J6" s="2000" t="s">
        <v>1521</v>
      </c>
      <c r="K6" s="2001"/>
      <c r="L6" s="2001"/>
      <c r="M6" s="2001"/>
      <c r="N6" s="2002"/>
      <c r="O6" s="1280"/>
      <c r="P6" s="1280"/>
      <c r="Q6" s="1280"/>
      <c r="R6" s="1280"/>
      <c r="S6" s="1280"/>
      <c r="T6" s="1280"/>
      <c r="U6" s="1280"/>
      <c r="V6" s="1280"/>
      <c r="W6" s="1280"/>
      <c r="X6" s="1280"/>
      <c r="Y6" s="1280"/>
      <c r="Z6" s="1280"/>
      <c r="AA6" s="1280"/>
      <c r="AB6" s="1280"/>
      <c r="AC6" s="1280"/>
      <c r="AD6" s="1280"/>
      <c r="AE6" s="1281"/>
    </row>
    <row r="7" spans="2:31" ht="33" customHeight="1">
      <c r="B7" s="1992" t="s">
        <v>359</v>
      </c>
      <c r="C7" s="1993"/>
      <c r="D7" s="1995"/>
      <c r="E7" s="1995"/>
      <c r="F7" s="1995"/>
      <c r="G7" s="1280"/>
      <c r="H7" s="1998"/>
      <c r="I7" s="1999"/>
      <c r="J7" s="2003"/>
      <c r="K7" s="2004"/>
      <c r="L7" s="2004"/>
      <c r="M7" s="2004"/>
      <c r="N7" s="2005"/>
      <c r="O7" s="1280"/>
      <c r="P7" s="1280"/>
      <c r="Q7" s="1280"/>
      <c r="R7" s="1280"/>
      <c r="S7" s="1280"/>
      <c r="T7" s="1280"/>
      <c r="U7" s="1280"/>
      <c r="V7" s="1280"/>
      <c r="W7" s="1280"/>
      <c r="X7" s="1280"/>
      <c r="Y7" s="1280"/>
      <c r="Z7" s="1280"/>
      <c r="AA7" s="1280"/>
      <c r="AB7" s="1280"/>
      <c r="AC7" s="1280"/>
      <c r="AD7" s="1280"/>
      <c r="AE7" s="1281"/>
    </row>
    <row r="8" spans="2:31" ht="33" customHeight="1">
      <c r="B8" s="1277"/>
      <c r="C8" s="1277"/>
      <c r="D8" s="1277"/>
      <c r="E8" s="1277"/>
      <c r="F8" s="1277"/>
      <c r="G8" s="1280"/>
      <c r="H8" s="1280"/>
      <c r="I8" s="1280"/>
      <c r="J8" s="1280"/>
      <c r="K8" s="1280"/>
      <c r="L8" s="1280"/>
      <c r="M8" s="1280"/>
      <c r="N8" s="1280"/>
      <c r="O8" s="1280"/>
      <c r="P8" s="1280"/>
      <c r="Q8" s="1280"/>
      <c r="R8" s="1280"/>
      <c r="S8" s="1280"/>
      <c r="T8" s="1280"/>
      <c r="U8" s="1280"/>
      <c r="V8" s="1280"/>
      <c r="W8" s="1280"/>
      <c r="X8" s="1280"/>
      <c r="Y8" s="1280"/>
      <c r="Z8" s="1280"/>
      <c r="AA8" s="1280"/>
      <c r="AB8" s="1280"/>
      <c r="AC8" s="1280"/>
      <c r="AD8" s="1280"/>
      <c r="AE8" s="1281"/>
    </row>
    <row r="9" spans="2:31" ht="30" customHeight="1">
      <c r="B9" s="1992" t="s">
        <v>360</v>
      </c>
      <c r="C9" s="1993"/>
      <c r="D9" s="1282"/>
      <c r="E9" s="1277"/>
      <c r="F9" s="1277"/>
      <c r="G9" s="1280"/>
      <c r="H9" s="1983" t="s">
        <v>361</v>
      </c>
      <c r="I9" s="1980" t="s">
        <v>362</v>
      </c>
      <c r="J9" s="1981"/>
      <c r="K9" s="1982"/>
      <c r="L9" s="1285"/>
      <c r="M9" s="1280"/>
      <c r="N9" s="1983" t="s">
        <v>361</v>
      </c>
      <c r="O9" s="1980" t="s">
        <v>362</v>
      </c>
      <c r="P9" s="1981"/>
      <c r="Q9" s="1982"/>
      <c r="R9" s="1285"/>
      <c r="S9" s="1280"/>
      <c r="T9" s="1983" t="s">
        <v>361</v>
      </c>
      <c r="U9" s="1980" t="s">
        <v>362</v>
      </c>
      <c r="V9" s="1981"/>
      <c r="W9" s="1982"/>
      <c r="X9" s="1285"/>
      <c r="Y9" s="1280"/>
      <c r="Z9" s="1983" t="s">
        <v>361</v>
      </c>
      <c r="AA9" s="1980" t="s">
        <v>362</v>
      </c>
      <c r="AB9" s="1981"/>
      <c r="AC9" s="1982"/>
      <c r="AD9" s="1285"/>
      <c r="AE9" s="1281"/>
    </row>
    <row r="10" spans="2:31" ht="30" customHeight="1">
      <c r="B10" s="1992" t="s">
        <v>363</v>
      </c>
      <c r="C10" s="1993"/>
      <c r="D10" s="1282"/>
      <c r="E10" s="1277"/>
      <c r="F10" s="1277"/>
      <c r="G10" s="1280"/>
      <c r="H10" s="1984"/>
      <c r="I10" s="1980" t="s">
        <v>365</v>
      </c>
      <c r="J10" s="1981"/>
      <c r="K10" s="1982"/>
      <c r="L10" s="1285"/>
      <c r="M10" s="1280"/>
      <c r="N10" s="1984"/>
      <c r="O10" s="1980" t="s">
        <v>365</v>
      </c>
      <c r="P10" s="1981"/>
      <c r="Q10" s="1982"/>
      <c r="R10" s="1285"/>
      <c r="S10" s="1280"/>
      <c r="T10" s="1984"/>
      <c r="U10" s="1980" t="s">
        <v>365</v>
      </c>
      <c r="V10" s="1981"/>
      <c r="W10" s="1982"/>
      <c r="X10" s="1285"/>
      <c r="Y10" s="1280"/>
      <c r="Z10" s="1984"/>
      <c r="AA10" s="1980" t="s">
        <v>365</v>
      </c>
      <c r="AB10" s="1981"/>
      <c r="AC10" s="1982"/>
      <c r="AD10" s="1285"/>
      <c r="AE10" s="1281"/>
    </row>
    <row r="11" spans="2:31" ht="30" customHeight="1">
      <c r="B11" s="1992" t="s">
        <v>364</v>
      </c>
      <c r="C11" s="1993"/>
      <c r="D11" s="1282"/>
      <c r="E11" s="1277"/>
      <c r="F11" s="1277"/>
      <c r="G11" s="1280"/>
      <c r="H11" s="1984"/>
      <c r="I11" s="1980" t="s">
        <v>367</v>
      </c>
      <c r="J11" s="1981"/>
      <c r="K11" s="1982"/>
      <c r="L11" s="1285"/>
      <c r="M11" s="1280"/>
      <c r="N11" s="1984"/>
      <c r="O11" s="1980" t="s">
        <v>367</v>
      </c>
      <c r="P11" s="1981"/>
      <c r="Q11" s="1982"/>
      <c r="R11" s="1285"/>
      <c r="S11" s="1280"/>
      <c r="T11" s="1984"/>
      <c r="U11" s="1980" t="s">
        <v>367</v>
      </c>
      <c r="V11" s="1981"/>
      <c r="W11" s="1982"/>
      <c r="X11" s="1285"/>
      <c r="Y11" s="1280"/>
      <c r="Z11" s="1984"/>
      <c r="AA11" s="1980" t="s">
        <v>367</v>
      </c>
      <c r="AB11" s="1981"/>
      <c r="AC11" s="1982"/>
      <c r="AD11" s="1285"/>
      <c r="AE11" s="1281"/>
    </row>
    <row r="12" spans="2:31" ht="30" customHeight="1">
      <c r="B12" s="1990" t="s">
        <v>366</v>
      </c>
      <c r="C12" s="1991"/>
      <c r="D12" s="1282"/>
      <c r="E12" s="1277"/>
      <c r="F12" s="1277"/>
      <c r="G12" s="1280"/>
      <c r="H12" s="1984"/>
      <c r="I12" s="1975" t="s">
        <v>369</v>
      </c>
      <c r="J12" s="1976"/>
      <c r="K12" s="1977"/>
      <c r="L12" s="1285"/>
      <c r="M12" s="1280"/>
      <c r="N12" s="1984"/>
      <c r="O12" s="1975" t="s">
        <v>369</v>
      </c>
      <c r="P12" s="1976"/>
      <c r="Q12" s="1977"/>
      <c r="R12" s="1285"/>
      <c r="S12" s="1280"/>
      <c r="T12" s="1984"/>
      <c r="U12" s="1975" t="s">
        <v>369</v>
      </c>
      <c r="V12" s="1976"/>
      <c r="W12" s="1977"/>
      <c r="X12" s="1285"/>
      <c r="Y12" s="1280"/>
      <c r="Z12" s="1984"/>
      <c r="AA12" s="1975" t="s">
        <v>369</v>
      </c>
      <c r="AB12" s="1976"/>
      <c r="AC12" s="1977"/>
      <c r="AD12" s="1285"/>
      <c r="AE12" s="1281"/>
    </row>
    <row r="13" spans="2:31" ht="30" customHeight="1">
      <c r="B13" s="1286"/>
      <c r="C13" s="1287" t="s">
        <v>368</v>
      </c>
      <c r="D13" s="1282"/>
      <c r="E13" s="1277"/>
      <c r="F13" s="1277"/>
      <c r="G13" s="1280"/>
      <c r="H13" s="1985"/>
      <c r="I13" s="1288"/>
      <c r="J13" s="1978" t="s">
        <v>1522</v>
      </c>
      <c r="K13" s="1979"/>
      <c r="L13" s="1285"/>
      <c r="M13" s="1280"/>
      <c r="N13" s="1985"/>
      <c r="O13" s="1288"/>
      <c r="P13" s="1978" t="s">
        <v>1522</v>
      </c>
      <c r="Q13" s="1979"/>
      <c r="R13" s="1285"/>
      <c r="S13" s="1280"/>
      <c r="T13" s="1985"/>
      <c r="U13" s="1288"/>
      <c r="V13" s="1978" t="s">
        <v>1522</v>
      </c>
      <c r="W13" s="1979"/>
      <c r="X13" s="1285"/>
      <c r="Y13" s="1280"/>
      <c r="Z13" s="1985"/>
      <c r="AA13" s="1288"/>
      <c r="AB13" s="1978" t="s">
        <v>1522</v>
      </c>
      <c r="AC13" s="1979"/>
      <c r="AD13" s="1285"/>
      <c r="AE13" s="1281"/>
    </row>
    <row r="14" spans="2:31" ht="30" customHeight="1">
      <c r="B14" s="1990" t="s">
        <v>366</v>
      </c>
      <c r="C14" s="1991"/>
      <c r="D14" s="1282"/>
      <c r="E14" s="1277"/>
      <c r="F14" s="1277"/>
      <c r="G14" s="1280"/>
      <c r="H14" s="1283" t="s">
        <v>358</v>
      </c>
      <c r="I14" s="1284"/>
      <c r="J14" s="1980" t="s">
        <v>371</v>
      </c>
      <c r="K14" s="1981"/>
      <c r="L14" s="1982"/>
      <c r="M14" s="1280"/>
      <c r="N14" s="1283" t="s">
        <v>358</v>
      </c>
      <c r="O14" s="1284"/>
      <c r="P14" s="1980" t="s">
        <v>371</v>
      </c>
      <c r="Q14" s="1981"/>
      <c r="R14" s="1982"/>
      <c r="S14" s="1280"/>
      <c r="T14" s="1283" t="s">
        <v>358</v>
      </c>
      <c r="U14" s="1284"/>
      <c r="V14" s="1980" t="s">
        <v>371</v>
      </c>
      <c r="W14" s="1981"/>
      <c r="X14" s="1982"/>
      <c r="Y14" s="1280"/>
      <c r="Z14" s="1283" t="s">
        <v>358</v>
      </c>
      <c r="AA14" s="1284"/>
      <c r="AB14" s="1980" t="s">
        <v>371</v>
      </c>
      <c r="AC14" s="1981"/>
      <c r="AD14" s="1982"/>
      <c r="AE14" s="1281"/>
    </row>
    <row r="15" spans="2:31" ht="30" customHeight="1">
      <c r="B15" s="1286"/>
      <c r="C15" s="1287" t="s">
        <v>368</v>
      </c>
      <c r="D15" s="1282"/>
      <c r="E15" s="1277"/>
      <c r="F15" s="1287" t="s">
        <v>370</v>
      </c>
      <c r="G15" s="1280"/>
      <c r="H15" s="1280"/>
      <c r="I15" s="1280"/>
      <c r="J15" s="1280"/>
      <c r="K15" s="1280"/>
      <c r="L15" s="1280"/>
      <c r="M15" s="1280"/>
      <c r="N15" s="1280"/>
      <c r="O15" s="1280"/>
      <c r="P15" s="1280"/>
      <c r="Q15" s="1280"/>
      <c r="R15" s="1280"/>
      <c r="S15" s="1280"/>
      <c r="T15" s="1280"/>
      <c r="U15" s="1280"/>
      <c r="V15" s="1280"/>
      <c r="W15" s="1280"/>
      <c r="X15" s="1280"/>
      <c r="Y15" s="1280"/>
      <c r="Z15" s="1280"/>
      <c r="AA15" s="1280"/>
      <c r="AB15" s="1280"/>
      <c r="AC15" s="1280"/>
      <c r="AD15" s="1280"/>
      <c r="AE15" s="1281"/>
    </row>
    <row r="16" spans="2:31" ht="30" customHeight="1">
      <c r="B16" s="1277"/>
      <c r="C16" s="1277"/>
      <c r="D16" s="1277"/>
      <c r="E16" s="1277"/>
      <c r="F16" s="1282"/>
      <c r="G16" s="1280"/>
      <c r="H16" s="1983" t="s">
        <v>361</v>
      </c>
      <c r="I16" s="1980" t="s">
        <v>362</v>
      </c>
      <c r="J16" s="1981"/>
      <c r="K16" s="1982"/>
      <c r="L16" s="1285"/>
      <c r="M16" s="1280"/>
      <c r="N16" s="1983" t="s">
        <v>361</v>
      </c>
      <c r="O16" s="1980" t="s">
        <v>362</v>
      </c>
      <c r="P16" s="1981"/>
      <c r="Q16" s="1982"/>
      <c r="R16" s="1285"/>
      <c r="S16" s="1280"/>
      <c r="T16" s="1983" t="s">
        <v>361</v>
      </c>
      <c r="U16" s="1980" t="s">
        <v>362</v>
      </c>
      <c r="V16" s="1981"/>
      <c r="W16" s="1982"/>
      <c r="X16" s="1285"/>
      <c r="Y16" s="1280"/>
      <c r="Z16" s="1983" t="s">
        <v>361</v>
      </c>
      <c r="AA16" s="1980" t="s">
        <v>362</v>
      </c>
      <c r="AB16" s="1981"/>
      <c r="AC16" s="1982"/>
      <c r="AD16" s="1285"/>
      <c r="AE16" s="1281"/>
    </row>
    <row r="17" spans="2:31" ht="30" customHeight="1">
      <c r="B17" s="1986" t="s">
        <v>372</v>
      </c>
      <c r="C17" s="1987"/>
      <c r="D17" s="1287" t="s">
        <v>373</v>
      </c>
      <c r="E17" s="1277"/>
      <c r="F17" s="1277"/>
      <c r="G17" s="1280"/>
      <c r="H17" s="1984"/>
      <c r="I17" s="1980" t="s">
        <v>365</v>
      </c>
      <c r="J17" s="1981"/>
      <c r="K17" s="1982"/>
      <c r="L17" s="1285"/>
      <c r="M17" s="1280"/>
      <c r="N17" s="1984"/>
      <c r="O17" s="1980" t="s">
        <v>365</v>
      </c>
      <c r="P17" s="1981"/>
      <c r="Q17" s="1982"/>
      <c r="R17" s="1285"/>
      <c r="S17" s="1280"/>
      <c r="T17" s="1984"/>
      <c r="U17" s="1980" t="s">
        <v>365</v>
      </c>
      <c r="V17" s="1981"/>
      <c r="W17" s="1982"/>
      <c r="X17" s="1285"/>
      <c r="Y17" s="1280"/>
      <c r="Z17" s="1984"/>
      <c r="AA17" s="1980" t="s">
        <v>365</v>
      </c>
      <c r="AB17" s="1981"/>
      <c r="AC17" s="1982"/>
      <c r="AD17" s="1285"/>
      <c r="AE17" s="1281"/>
    </row>
    <row r="18" spans="2:31" ht="30" customHeight="1">
      <c r="B18" s="1988"/>
      <c r="C18" s="1989"/>
      <c r="D18" s="1282"/>
      <c r="E18" s="1277"/>
      <c r="F18" s="1289"/>
      <c r="G18" s="1280"/>
      <c r="H18" s="1984"/>
      <c r="I18" s="1980" t="s">
        <v>367</v>
      </c>
      <c r="J18" s="1981"/>
      <c r="K18" s="1982"/>
      <c r="L18" s="1285"/>
      <c r="M18" s="1280"/>
      <c r="N18" s="1984"/>
      <c r="O18" s="1980" t="s">
        <v>367</v>
      </c>
      <c r="P18" s="1981"/>
      <c r="Q18" s="1982"/>
      <c r="R18" s="1285"/>
      <c r="S18" s="1280"/>
      <c r="T18" s="1984"/>
      <c r="U18" s="1980" t="s">
        <v>367</v>
      </c>
      <c r="V18" s="1981"/>
      <c r="W18" s="1982"/>
      <c r="X18" s="1285"/>
      <c r="Y18" s="1280"/>
      <c r="Z18" s="1984"/>
      <c r="AA18" s="1980" t="s">
        <v>367</v>
      </c>
      <c r="AB18" s="1981"/>
      <c r="AC18" s="1982"/>
      <c r="AD18" s="1285"/>
      <c r="AE18" s="1281"/>
    </row>
    <row r="19" spans="2:31" ht="30" customHeight="1">
      <c r="B19" s="1277"/>
      <c r="C19" s="1277"/>
      <c r="D19" s="1277"/>
      <c r="E19" s="1277"/>
      <c r="F19" s="1290"/>
      <c r="G19" s="1280"/>
      <c r="H19" s="1984"/>
      <c r="I19" s="1975" t="s">
        <v>369</v>
      </c>
      <c r="J19" s="1976"/>
      <c r="K19" s="1977"/>
      <c r="L19" s="1285"/>
      <c r="M19" s="1280"/>
      <c r="N19" s="1984"/>
      <c r="O19" s="1975" t="s">
        <v>369</v>
      </c>
      <c r="P19" s="1976"/>
      <c r="Q19" s="1977"/>
      <c r="R19" s="1285"/>
      <c r="S19" s="1280"/>
      <c r="T19" s="1984"/>
      <c r="U19" s="1975" t="s">
        <v>369</v>
      </c>
      <c r="V19" s="1976"/>
      <c r="W19" s="1977"/>
      <c r="X19" s="1285"/>
      <c r="Y19" s="1280"/>
      <c r="Z19" s="1984"/>
      <c r="AA19" s="1975" t="s">
        <v>369</v>
      </c>
      <c r="AB19" s="1976"/>
      <c r="AC19" s="1977"/>
      <c r="AD19" s="1285"/>
      <c r="AE19" s="1281"/>
    </row>
    <row r="20" spans="2:31" ht="30" customHeight="1">
      <c r="B20" s="1986" t="s">
        <v>374</v>
      </c>
      <c r="C20" s="1987"/>
      <c r="D20" s="1282"/>
      <c r="E20" s="1277"/>
      <c r="F20" s="1277"/>
      <c r="G20" s="1280"/>
      <c r="H20" s="1985"/>
      <c r="I20" s="1288"/>
      <c r="J20" s="1978" t="s">
        <v>1523</v>
      </c>
      <c r="K20" s="1979"/>
      <c r="L20" s="1285"/>
      <c r="M20" s="1280"/>
      <c r="N20" s="1985"/>
      <c r="O20" s="1288"/>
      <c r="P20" s="1978" t="s">
        <v>1523</v>
      </c>
      <c r="Q20" s="1979"/>
      <c r="R20" s="1285"/>
      <c r="S20" s="1280"/>
      <c r="T20" s="1985"/>
      <c r="U20" s="1288"/>
      <c r="V20" s="1978" t="s">
        <v>1523</v>
      </c>
      <c r="W20" s="1979"/>
      <c r="X20" s="1285"/>
      <c r="Y20" s="1280"/>
      <c r="Z20" s="1985"/>
      <c r="AA20" s="1288"/>
      <c r="AB20" s="1978" t="s">
        <v>1523</v>
      </c>
      <c r="AC20" s="1979"/>
      <c r="AD20" s="1285"/>
      <c r="AE20" s="1281"/>
    </row>
    <row r="21" spans="2:31" ht="30" customHeight="1">
      <c r="B21" s="1988"/>
      <c r="C21" s="1989"/>
      <c r="D21" s="1282"/>
      <c r="E21" s="1277"/>
      <c r="F21" s="1277"/>
      <c r="G21" s="1280"/>
      <c r="H21" s="1283" t="s">
        <v>358</v>
      </c>
      <c r="I21" s="1284"/>
      <c r="J21" s="1980" t="s">
        <v>371</v>
      </c>
      <c r="K21" s="1981"/>
      <c r="L21" s="1982"/>
      <c r="M21" s="1280"/>
      <c r="N21" s="1283" t="s">
        <v>358</v>
      </c>
      <c r="O21" s="1284"/>
      <c r="P21" s="1980" t="s">
        <v>371</v>
      </c>
      <c r="Q21" s="1981"/>
      <c r="R21" s="1982"/>
      <c r="T21" s="1283" t="s">
        <v>358</v>
      </c>
      <c r="U21" s="1284"/>
      <c r="V21" s="1980" t="s">
        <v>371</v>
      </c>
      <c r="W21" s="1981"/>
      <c r="X21" s="1982"/>
      <c r="Z21" s="1283" t="s">
        <v>358</v>
      </c>
      <c r="AA21" s="1284"/>
      <c r="AB21" s="1980" t="s">
        <v>371</v>
      </c>
      <c r="AC21" s="1981"/>
      <c r="AD21" s="1982"/>
      <c r="AE21" s="1281"/>
    </row>
    <row r="22" spans="2:31" ht="30" customHeight="1">
      <c r="B22" s="1277"/>
      <c r="C22" s="1277"/>
      <c r="D22" s="1277"/>
      <c r="E22" s="1277"/>
      <c r="F22" s="1277"/>
      <c r="G22" s="1280"/>
      <c r="H22" s="1280"/>
      <c r="I22" s="1280"/>
      <c r="J22" s="1280"/>
      <c r="K22" s="1280"/>
      <c r="L22" s="1280"/>
      <c r="M22" s="1280"/>
      <c r="N22" s="1280"/>
      <c r="O22" s="1280"/>
      <c r="P22" s="1280"/>
      <c r="Q22" s="1280"/>
      <c r="R22" s="1280"/>
      <c r="S22" s="1280"/>
      <c r="T22" s="1280"/>
      <c r="U22" s="1280"/>
      <c r="V22" s="1280"/>
      <c r="W22" s="1280"/>
      <c r="X22" s="1280"/>
      <c r="Y22" s="1280"/>
      <c r="Z22" s="1280"/>
      <c r="AA22" s="1280"/>
      <c r="AB22" s="1280"/>
      <c r="AC22" s="1280"/>
      <c r="AD22" s="1280"/>
      <c r="AE22" s="1281"/>
    </row>
    <row r="23" spans="2:31" ht="30" customHeight="1">
      <c r="B23" s="1277"/>
      <c r="C23" s="1277"/>
      <c r="D23" s="1277"/>
      <c r="E23" s="1277"/>
      <c r="F23" s="1277"/>
      <c r="G23" s="1280"/>
      <c r="H23" s="1983" t="s">
        <v>361</v>
      </c>
      <c r="I23" s="1980" t="s">
        <v>362</v>
      </c>
      <c r="J23" s="1981"/>
      <c r="K23" s="1982"/>
      <c r="L23" s="1285"/>
      <c r="M23" s="1280"/>
      <c r="N23" s="1983" t="s">
        <v>361</v>
      </c>
      <c r="O23" s="1980" t="s">
        <v>362</v>
      </c>
      <c r="P23" s="1981"/>
      <c r="Q23" s="1982"/>
      <c r="R23" s="1285"/>
      <c r="S23" s="1280"/>
      <c r="T23" s="1983" t="s">
        <v>361</v>
      </c>
      <c r="U23" s="1980" t="s">
        <v>362</v>
      </c>
      <c r="V23" s="1981"/>
      <c r="W23" s="1982"/>
      <c r="X23" s="1285"/>
      <c r="Y23" s="1280"/>
      <c r="Z23" s="1983" t="s">
        <v>361</v>
      </c>
      <c r="AA23" s="1980" t="s">
        <v>362</v>
      </c>
      <c r="AB23" s="1981"/>
      <c r="AC23" s="1982"/>
      <c r="AD23" s="1285"/>
      <c r="AE23" s="1281"/>
    </row>
    <row r="24" spans="2:31" ht="30" customHeight="1">
      <c r="B24" s="1277"/>
      <c r="C24" s="1277"/>
      <c r="D24" s="1277"/>
      <c r="E24" s="1277"/>
      <c r="F24" s="1277"/>
      <c r="G24" s="1280"/>
      <c r="H24" s="1984"/>
      <c r="I24" s="1980" t="s">
        <v>365</v>
      </c>
      <c r="J24" s="1981"/>
      <c r="K24" s="1982"/>
      <c r="L24" s="1285"/>
      <c r="M24" s="1280"/>
      <c r="N24" s="1984"/>
      <c r="O24" s="1980" t="s">
        <v>365</v>
      </c>
      <c r="P24" s="1981"/>
      <c r="Q24" s="1982"/>
      <c r="R24" s="1285"/>
      <c r="S24" s="1280"/>
      <c r="T24" s="1984"/>
      <c r="U24" s="1980" t="s">
        <v>365</v>
      </c>
      <c r="V24" s="1981"/>
      <c r="W24" s="1982"/>
      <c r="X24" s="1285"/>
      <c r="Y24" s="1280"/>
      <c r="Z24" s="1984"/>
      <c r="AA24" s="1980" t="s">
        <v>365</v>
      </c>
      <c r="AB24" s="1981"/>
      <c r="AC24" s="1982"/>
      <c r="AD24" s="1285"/>
      <c r="AE24" s="1281"/>
    </row>
    <row r="25" spans="2:31" ht="30" customHeight="1">
      <c r="C25" s="1281"/>
      <c r="G25" s="1280"/>
      <c r="H25" s="1984"/>
      <c r="I25" s="1980" t="s">
        <v>367</v>
      </c>
      <c r="J25" s="1981"/>
      <c r="K25" s="1982"/>
      <c r="L25" s="1285"/>
      <c r="M25" s="1280"/>
      <c r="N25" s="1984"/>
      <c r="O25" s="1980" t="s">
        <v>367</v>
      </c>
      <c r="P25" s="1981"/>
      <c r="Q25" s="1982"/>
      <c r="R25" s="1285"/>
      <c r="S25" s="1280"/>
      <c r="T25" s="1984"/>
      <c r="U25" s="1980" t="s">
        <v>367</v>
      </c>
      <c r="V25" s="1981"/>
      <c r="W25" s="1982"/>
      <c r="X25" s="1285"/>
      <c r="Y25" s="1280"/>
      <c r="Z25" s="1984"/>
      <c r="AA25" s="1980" t="s">
        <v>367</v>
      </c>
      <c r="AB25" s="1981"/>
      <c r="AC25" s="1982"/>
      <c r="AD25" s="1285"/>
      <c r="AE25" s="1281"/>
    </row>
    <row r="26" spans="2:31" ht="30" customHeight="1">
      <c r="G26" s="1280"/>
      <c r="H26" s="1984"/>
      <c r="I26" s="1975" t="s">
        <v>369</v>
      </c>
      <c r="J26" s="1976"/>
      <c r="K26" s="1977"/>
      <c r="L26" s="1285"/>
      <c r="M26" s="1280"/>
      <c r="N26" s="1984"/>
      <c r="O26" s="1975" t="s">
        <v>369</v>
      </c>
      <c r="P26" s="1976"/>
      <c r="Q26" s="1977"/>
      <c r="R26" s="1285"/>
      <c r="S26" s="1280"/>
      <c r="T26" s="1984"/>
      <c r="U26" s="1975" t="s">
        <v>369</v>
      </c>
      <c r="V26" s="1976"/>
      <c r="W26" s="1977"/>
      <c r="X26" s="1285"/>
      <c r="Y26" s="1280"/>
      <c r="Z26" s="1984"/>
      <c r="AA26" s="1975" t="s">
        <v>369</v>
      </c>
      <c r="AB26" s="1976"/>
      <c r="AC26" s="1977"/>
      <c r="AD26" s="1285"/>
      <c r="AE26" s="1281"/>
    </row>
    <row r="27" spans="2:31" ht="30" customHeight="1">
      <c r="G27" s="1280"/>
      <c r="H27" s="1985"/>
      <c r="I27" s="1288"/>
      <c r="J27" s="1978" t="s">
        <v>1523</v>
      </c>
      <c r="K27" s="1979"/>
      <c r="L27" s="1285"/>
      <c r="M27" s="1280"/>
      <c r="N27" s="1985"/>
      <c r="O27" s="1288"/>
      <c r="P27" s="1978" t="s">
        <v>1523</v>
      </c>
      <c r="Q27" s="1979"/>
      <c r="R27" s="1285"/>
      <c r="S27" s="1280"/>
      <c r="T27" s="1985"/>
      <c r="U27" s="1288"/>
      <c r="V27" s="1978" t="s">
        <v>1523</v>
      </c>
      <c r="W27" s="1979"/>
      <c r="X27" s="1285"/>
      <c r="Y27" s="1280"/>
      <c r="Z27" s="1985"/>
      <c r="AA27" s="1288"/>
      <c r="AB27" s="1978" t="s">
        <v>1523</v>
      </c>
      <c r="AC27" s="1979"/>
      <c r="AD27" s="1285"/>
      <c r="AE27" s="1281"/>
    </row>
    <row r="28" spans="2:31" ht="30" customHeight="1">
      <c r="G28" s="1280"/>
      <c r="H28" s="1283" t="s">
        <v>358</v>
      </c>
      <c r="I28" s="1284"/>
      <c r="J28" s="1980" t="s">
        <v>371</v>
      </c>
      <c r="K28" s="1981"/>
      <c r="L28" s="1982"/>
      <c r="M28" s="1280"/>
      <c r="N28" s="1283" t="s">
        <v>358</v>
      </c>
      <c r="O28" s="1284"/>
      <c r="P28" s="1980" t="s">
        <v>371</v>
      </c>
      <c r="Q28" s="1981"/>
      <c r="R28" s="1982"/>
      <c r="T28" s="1283" t="s">
        <v>358</v>
      </c>
      <c r="U28" s="1284"/>
      <c r="V28" s="1980" t="s">
        <v>371</v>
      </c>
      <c r="W28" s="1981"/>
      <c r="X28" s="1982"/>
      <c r="Z28" s="1283" t="s">
        <v>358</v>
      </c>
      <c r="AA28" s="1284"/>
      <c r="AB28" s="1980" t="s">
        <v>371</v>
      </c>
      <c r="AC28" s="1981"/>
      <c r="AD28" s="1982"/>
      <c r="AE28" s="1281"/>
    </row>
    <row r="29" spans="2:31" ht="30" customHeight="1">
      <c r="G29" s="1280"/>
      <c r="H29" s="1280"/>
      <c r="I29" s="1280"/>
      <c r="J29" s="1280"/>
      <c r="K29" s="1280"/>
      <c r="L29" s="1280"/>
      <c r="M29" s="1280"/>
      <c r="N29" s="1280"/>
      <c r="O29" s="1280"/>
      <c r="P29" s="1280"/>
      <c r="Q29" s="1280"/>
      <c r="R29" s="1280"/>
      <c r="S29" s="1280"/>
      <c r="T29" s="1280"/>
      <c r="U29" s="1280"/>
      <c r="V29" s="1280"/>
      <c r="W29" s="1280"/>
      <c r="X29" s="1280"/>
      <c r="Y29" s="1280"/>
      <c r="Z29" s="1280"/>
      <c r="AA29" s="1280"/>
      <c r="AB29" s="1280"/>
      <c r="AC29" s="1280"/>
      <c r="AD29" s="1280"/>
      <c r="AE29" s="1281"/>
    </row>
    <row r="30" spans="2:31" ht="30" customHeight="1">
      <c r="G30" s="1280"/>
      <c r="H30" s="1983" t="s">
        <v>361</v>
      </c>
      <c r="I30" s="1980" t="s">
        <v>362</v>
      </c>
      <c r="J30" s="1981"/>
      <c r="K30" s="1982"/>
      <c r="L30" s="1285"/>
      <c r="M30" s="1280"/>
      <c r="N30" s="1983" t="s">
        <v>361</v>
      </c>
      <c r="O30" s="1980" t="s">
        <v>362</v>
      </c>
      <c r="P30" s="1981"/>
      <c r="Q30" s="1982"/>
      <c r="R30" s="1285"/>
      <c r="S30" s="1280"/>
      <c r="T30" s="1983" t="s">
        <v>361</v>
      </c>
      <c r="U30" s="1980" t="s">
        <v>362</v>
      </c>
      <c r="V30" s="1981"/>
      <c r="W30" s="1982"/>
      <c r="X30" s="1285"/>
      <c r="Y30" s="1280"/>
      <c r="Z30" s="1983" t="s">
        <v>361</v>
      </c>
      <c r="AA30" s="1980" t="s">
        <v>362</v>
      </c>
      <c r="AB30" s="1981"/>
      <c r="AC30" s="1982"/>
      <c r="AD30" s="1285"/>
      <c r="AE30" s="1281"/>
    </row>
    <row r="31" spans="2:31" ht="30" customHeight="1">
      <c r="G31" s="1280"/>
      <c r="H31" s="1984"/>
      <c r="I31" s="1980" t="s">
        <v>365</v>
      </c>
      <c r="J31" s="1981"/>
      <c r="K31" s="1982"/>
      <c r="L31" s="1285"/>
      <c r="M31" s="1280"/>
      <c r="N31" s="1984"/>
      <c r="O31" s="1980" t="s">
        <v>365</v>
      </c>
      <c r="P31" s="1981"/>
      <c r="Q31" s="1982"/>
      <c r="R31" s="1285"/>
      <c r="S31" s="1280"/>
      <c r="T31" s="1984"/>
      <c r="U31" s="1980" t="s">
        <v>365</v>
      </c>
      <c r="V31" s="1981"/>
      <c r="W31" s="1982"/>
      <c r="X31" s="1285"/>
      <c r="Y31" s="1280"/>
      <c r="Z31" s="1984"/>
      <c r="AA31" s="1980" t="s">
        <v>365</v>
      </c>
      <c r="AB31" s="1981"/>
      <c r="AC31" s="1982"/>
      <c r="AD31" s="1285"/>
      <c r="AE31" s="1281"/>
    </row>
    <row r="32" spans="2:31" ht="30" customHeight="1">
      <c r="G32" s="1280"/>
      <c r="H32" s="1984"/>
      <c r="I32" s="1980" t="s">
        <v>367</v>
      </c>
      <c r="J32" s="1981"/>
      <c r="K32" s="1982"/>
      <c r="L32" s="1285"/>
      <c r="M32" s="1280"/>
      <c r="N32" s="1984"/>
      <c r="O32" s="1980" t="s">
        <v>367</v>
      </c>
      <c r="P32" s="1981"/>
      <c r="Q32" s="1982"/>
      <c r="R32" s="1285"/>
      <c r="S32" s="1280"/>
      <c r="T32" s="1984"/>
      <c r="U32" s="1980" t="s">
        <v>367</v>
      </c>
      <c r="V32" s="1981"/>
      <c r="W32" s="1982"/>
      <c r="X32" s="1285"/>
      <c r="Y32" s="1280"/>
      <c r="Z32" s="1984"/>
      <c r="AA32" s="1980" t="s">
        <v>367</v>
      </c>
      <c r="AB32" s="1981"/>
      <c r="AC32" s="1982"/>
      <c r="AD32" s="1285"/>
      <c r="AE32" s="1281"/>
    </row>
    <row r="33" spans="7:31" ht="30" customHeight="1">
      <c r="G33" s="1280"/>
      <c r="H33" s="1984"/>
      <c r="I33" s="1975" t="s">
        <v>369</v>
      </c>
      <c r="J33" s="1976"/>
      <c r="K33" s="1977"/>
      <c r="L33" s="1285"/>
      <c r="M33" s="1280"/>
      <c r="N33" s="1984"/>
      <c r="O33" s="1975" t="s">
        <v>369</v>
      </c>
      <c r="P33" s="1976"/>
      <c r="Q33" s="1977"/>
      <c r="R33" s="1285"/>
      <c r="S33" s="1280"/>
      <c r="T33" s="1984"/>
      <c r="U33" s="1975" t="s">
        <v>369</v>
      </c>
      <c r="V33" s="1976"/>
      <c r="W33" s="1977"/>
      <c r="X33" s="1285"/>
      <c r="Y33" s="1280"/>
      <c r="Z33" s="1984"/>
      <c r="AA33" s="1975" t="s">
        <v>369</v>
      </c>
      <c r="AB33" s="1976"/>
      <c r="AC33" s="1977"/>
      <c r="AD33" s="1285"/>
      <c r="AE33" s="1281"/>
    </row>
    <row r="34" spans="7:31" ht="30" customHeight="1">
      <c r="G34" s="1280"/>
      <c r="H34" s="1985"/>
      <c r="I34" s="1288"/>
      <c r="J34" s="1978" t="s">
        <v>1523</v>
      </c>
      <c r="K34" s="1979"/>
      <c r="L34" s="1285"/>
      <c r="M34" s="1280"/>
      <c r="N34" s="1985"/>
      <c r="O34" s="1288"/>
      <c r="P34" s="1978" t="s">
        <v>1523</v>
      </c>
      <c r="Q34" s="1979"/>
      <c r="R34" s="1285"/>
      <c r="S34" s="1280"/>
      <c r="T34" s="1985"/>
      <c r="U34" s="1288"/>
      <c r="V34" s="1978" t="s">
        <v>1523</v>
      </c>
      <c r="W34" s="1979"/>
      <c r="X34" s="1285"/>
      <c r="Y34" s="1280"/>
      <c r="Z34" s="1985"/>
      <c r="AA34" s="1288"/>
      <c r="AB34" s="1978" t="s">
        <v>1523</v>
      </c>
      <c r="AC34" s="1979"/>
      <c r="AD34" s="1285"/>
      <c r="AE34" s="1281"/>
    </row>
    <row r="35" spans="7:31" ht="30" customHeight="1">
      <c r="G35" s="1280"/>
      <c r="H35" s="1283" t="s">
        <v>358</v>
      </c>
      <c r="I35" s="1284"/>
      <c r="J35" s="1980" t="s">
        <v>371</v>
      </c>
      <c r="K35" s="1981"/>
      <c r="L35" s="1982"/>
      <c r="M35" s="1280"/>
      <c r="N35" s="1283" t="s">
        <v>358</v>
      </c>
      <c r="O35" s="1284"/>
      <c r="P35" s="1980" t="s">
        <v>371</v>
      </c>
      <c r="Q35" s="1981"/>
      <c r="R35" s="1982"/>
      <c r="T35" s="1283" t="s">
        <v>358</v>
      </c>
      <c r="U35" s="1284"/>
      <c r="V35" s="1980" t="s">
        <v>371</v>
      </c>
      <c r="W35" s="1981"/>
      <c r="X35" s="1982"/>
      <c r="Z35" s="1283" t="s">
        <v>358</v>
      </c>
      <c r="AA35" s="1284"/>
      <c r="AB35" s="1980" t="s">
        <v>371</v>
      </c>
      <c r="AC35" s="1981"/>
      <c r="AD35" s="1982"/>
      <c r="AE35" s="1281"/>
    </row>
    <row r="36" spans="7:31" ht="30" customHeight="1">
      <c r="G36" s="1280"/>
      <c r="H36" s="1280"/>
      <c r="I36" s="1280"/>
      <c r="J36" s="1280"/>
      <c r="K36" s="1280"/>
      <c r="L36" s="1280"/>
      <c r="M36" s="1280"/>
      <c r="N36" s="1280"/>
      <c r="O36" s="1280"/>
      <c r="P36" s="1280"/>
      <c r="Q36" s="1280"/>
      <c r="R36" s="1280"/>
      <c r="S36" s="1280"/>
      <c r="T36" s="1280"/>
      <c r="U36" s="1280"/>
      <c r="V36" s="1280"/>
      <c r="W36" s="1280"/>
      <c r="X36" s="1280"/>
      <c r="Y36" s="1280"/>
      <c r="Z36" s="1280"/>
      <c r="AA36" s="1280"/>
      <c r="AB36" s="1280"/>
      <c r="AC36" s="1280"/>
      <c r="AD36" s="1280"/>
      <c r="AE36" s="1281"/>
    </row>
    <row r="37" spans="7:31" ht="30" customHeight="1">
      <c r="G37" s="1280"/>
      <c r="H37" s="1281"/>
      <c r="I37" s="1281"/>
      <c r="J37" s="1281"/>
      <c r="K37" s="1281"/>
      <c r="L37" s="1281"/>
      <c r="M37" s="1280"/>
      <c r="N37" s="1281"/>
      <c r="O37" s="1281"/>
      <c r="P37" s="1281"/>
      <c r="Q37" s="1281"/>
      <c r="R37" s="1281"/>
      <c r="S37" s="1281"/>
      <c r="T37" s="1281"/>
      <c r="U37" s="1281"/>
      <c r="V37" s="1281"/>
      <c r="W37" s="1281"/>
      <c r="X37" s="1281"/>
      <c r="Y37" s="1281"/>
      <c r="Z37" s="1281"/>
      <c r="AA37" s="1281"/>
      <c r="AB37" s="1281"/>
      <c r="AC37" s="1281"/>
      <c r="AD37" s="1281"/>
      <c r="AE37" s="1281"/>
    </row>
    <row r="38" spans="7:31" ht="30" customHeight="1">
      <c r="G38" s="1281"/>
      <c r="H38" s="1281"/>
      <c r="I38" s="1281"/>
      <c r="J38" s="1281"/>
      <c r="K38" s="1281"/>
      <c r="L38" s="1281"/>
      <c r="M38" s="1281"/>
      <c r="N38" s="1281"/>
      <c r="O38" s="1281"/>
      <c r="P38" s="1281"/>
      <c r="Q38" s="1281"/>
      <c r="R38" s="1281"/>
      <c r="S38" s="1281"/>
      <c r="T38" s="1281"/>
      <c r="U38" s="1281"/>
      <c r="V38" s="1281"/>
      <c r="W38" s="1281"/>
      <c r="X38" s="1281"/>
      <c r="Y38" s="1281"/>
      <c r="Z38" s="1281"/>
      <c r="AA38" s="1281"/>
      <c r="AB38" s="1281"/>
      <c r="AC38" s="1281"/>
      <c r="AD38" s="1281"/>
      <c r="AE38" s="1281"/>
    </row>
    <row r="39" spans="7:31" ht="30" customHeight="1">
      <c r="G39" s="1281"/>
      <c r="H39" s="1281"/>
      <c r="I39" s="1281"/>
      <c r="J39" s="1281"/>
      <c r="K39" s="1281"/>
      <c r="L39" s="1281"/>
      <c r="M39" s="1281"/>
      <c r="N39" s="1281"/>
      <c r="O39" s="1281"/>
      <c r="P39" s="1281"/>
      <c r="Q39" s="1281"/>
      <c r="R39" s="1281"/>
      <c r="S39" s="1281"/>
      <c r="T39" s="1281"/>
      <c r="U39" s="1281"/>
      <c r="V39" s="1281"/>
      <c r="W39" s="1281"/>
      <c r="X39" s="1281"/>
      <c r="Y39" s="1281"/>
      <c r="Z39" s="1281"/>
      <c r="AA39" s="1281"/>
      <c r="AB39" s="1281"/>
      <c r="AC39" s="1281"/>
      <c r="AD39" s="1281"/>
      <c r="AE39" s="1281"/>
    </row>
    <row r="40" spans="7:31" ht="32.1" customHeight="1">
      <c r="G40" s="1281"/>
      <c r="H40" s="1281"/>
      <c r="I40" s="1281"/>
      <c r="J40" s="1281"/>
      <c r="K40" s="1281"/>
      <c r="L40" s="1281"/>
      <c r="M40" s="1281"/>
      <c r="N40" s="1281"/>
      <c r="O40" s="1281"/>
      <c r="P40" s="1281"/>
      <c r="Q40" s="1281"/>
      <c r="R40" s="1281"/>
      <c r="S40" s="1281"/>
      <c r="T40" s="1281"/>
      <c r="U40" s="1281"/>
      <c r="V40" s="1281"/>
      <c r="W40" s="1281"/>
      <c r="X40" s="1281"/>
      <c r="Y40" s="1281"/>
      <c r="Z40" s="1281"/>
      <c r="AA40" s="1281"/>
      <c r="AB40" s="1281"/>
      <c r="AC40" s="1281"/>
      <c r="AD40" s="1281"/>
      <c r="AE40" s="1281"/>
    </row>
    <row r="41" spans="7:31" ht="20.100000000000001" customHeight="1">
      <c r="G41" s="1281"/>
      <c r="H41" s="1281"/>
      <c r="I41" s="1281"/>
      <c r="J41" s="1281"/>
      <c r="K41" s="1281"/>
      <c r="L41" s="1281"/>
      <c r="M41" s="1281"/>
      <c r="N41" s="1281"/>
      <c r="O41" s="1281"/>
      <c r="P41" s="1281"/>
      <c r="Q41" s="1281"/>
      <c r="R41" s="1281"/>
      <c r="S41" s="1281"/>
      <c r="T41" s="1281"/>
      <c r="U41" s="1281"/>
      <c r="V41" s="1281"/>
      <c r="W41" s="1281"/>
      <c r="X41" s="1281"/>
      <c r="Y41" s="1281"/>
      <c r="Z41" s="1281"/>
      <c r="AA41" s="1281"/>
      <c r="AB41" s="1281"/>
      <c r="AC41" s="1281"/>
      <c r="AD41" s="1281"/>
      <c r="AE41" s="1281"/>
    </row>
    <row r="42" spans="7:31" ht="12">
      <c r="G42" s="1281"/>
      <c r="M42" s="1281"/>
      <c r="AE42" s="1281"/>
    </row>
    <row r="43" spans="7:31" ht="12">
      <c r="G43" s="1281"/>
      <c r="AE43" s="1281"/>
    </row>
    <row r="44" spans="7:31" ht="12">
      <c r="G44" s="1281"/>
      <c r="AE44" s="1281"/>
    </row>
    <row r="45" spans="7:31" ht="12">
      <c r="G45" s="1281"/>
      <c r="AE45" s="1281"/>
    </row>
  </sheetData>
  <mergeCells count="126">
    <mergeCell ref="J13:K13"/>
    <mergeCell ref="P13:Q13"/>
    <mergeCell ref="G4:S4"/>
    <mergeCell ref="B6:C6"/>
    <mergeCell ref="D6:F6"/>
    <mergeCell ref="H6:I7"/>
    <mergeCell ref="J6:N7"/>
    <mergeCell ref="B7:C7"/>
    <mergeCell ref="D7:F7"/>
    <mergeCell ref="AB13:AC13"/>
    <mergeCell ref="V13:W13"/>
    <mergeCell ref="U11:W11"/>
    <mergeCell ref="B9:C9"/>
    <mergeCell ref="H9:H13"/>
    <mergeCell ref="I9:K9"/>
    <mergeCell ref="N9:N13"/>
    <mergeCell ref="O9:Q9"/>
    <mergeCell ref="B11:C11"/>
    <mergeCell ref="I11:K11"/>
    <mergeCell ref="AA9:AC9"/>
    <mergeCell ref="B10:C10"/>
    <mergeCell ref="I10:K10"/>
    <mergeCell ref="O10:Q10"/>
    <mergeCell ref="U10:W10"/>
    <mergeCell ref="AA10:AC10"/>
    <mergeCell ref="AA11:AC11"/>
    <mergeCell ref="B12:C12"/>
    <mergeCell ref="I12:K12"/>
    <mergeCell ref="O12:Q12"/>
    <mergeCell ref="U12:W12"/>
    <mergeCell ref="AA12:AC12"/>
    <mergeCell ref="T9:T13"/>
    <mergeCell ref="O11:Q11"/>
    <mergeCell ref="U9:W9"/>
    <mergeCell ref="Z9:Z13"/>
    <mergeCell ref="B14:C14"/>
    <mergeCell ref="J14:L14"/>
    <mergeCell ref="P14:R14"/>
    <mergeCell ref="V14:X14"/>
    <mergeCell ref="AB14:AD14"/>
    <mergeCell ref="H16:H20"/>
    <mergeCell ref="I16:K16"/>
    <mergeCell ref="N16:N20"/>
    <mergeCell ref="O16:Q16"/>
    <mergeCell ref="T16:T20"/>
    <mergeCell ref="U16:W16"/>
    <mergeCell ref="Z16:Z20"/>
    <mergeCell ref="AA16:AC16"/>
    <mergeCell ref="B17:C18"/>
    <mergeCell ref="I17:K17"/>
    <mergeCell ref="O17:Q17"/>
    <mergeCell ref="U17:W17"/>
    <mergeCell ref="AA17:AC17"/>
    <mergeCell ref="I18:K18"/>
    <mergeCell ref="O18:Q18"/>
    <mergeCell ref="U18:W18"/>
    <mergeCell ref="AA18:AC18"/>
    <mergeCell ref="I19:K19"/>
    <mergeCell ref="O19:Q19"/>
    <mergeCell ref="U19:W19"/>
    <mergeCell ref="AA19:AC19"/>
    <mergeCell ref="B20:C21"/>
    <mergeCell ref="J20:K20"/>
    <mergeCell ref="P20:Q20"/>
    <mergeCell ref="V20:W20"/>
    <mergeCell ref="AB20:AC20"/>
    <mergeCell ref="J21:L21"/>
    <mergeCell ref="P21:R21"/>
    <mergeCell ref="V21:X21"/>
    <mergeCell ref="AB21:AD21"/>
    <mergeCell ref="H23:H27"/>
    <mergeCell ref="I23:K23"/>
    <mergeCell ref="N23:N27"/>
    <mergeCell ref="O23:Q23"/>
    <mergeCell ref="T23:T27"/>
    <mergeCell ref="U23:W23"/>
    <mergeCell ref="I26:K26"/>
    <mergeCell ref="O26:Q26"/>
    <mergeCell ref="U26:W26"/>
    <mergeCell ref="AA26:AC26"/>
    <mergeCell ref="J27:K27"/>
    <mergeCell ref="P27:Q27"/>
    <mergeCell ref="V27:W27"/>
    <mergeCell ref="AB27:AC27"/>
    <mergeCell ref="J28:L28"/>
    <mergeCell ref="P28:R28"/>
    <mergeCell ref="V28:X28"/>
    <mergeCell ref="AB28:AD28"/>
    <mergeCell ref="Z23:Z27"/>
    <mergeCell ref="AA23:AC23"/>
    <mergeCell ref="I24:K24"/>
    <mergeCell ref="O24:Q24"/>
    <mergeCell ref="U24:W24"/>
    <mergeCell ref="AA24:AC24"/>
    <mergeCell ref="I25:K25"/>
    <mergeCell ref="O25:Q25"/>
    <mergeCell ref="U25:W25"/>
    <mergeCell ref="AA25:AC25"/>
    <mergeCell ref="H30:H34"/>
    <mergeCell ref="I30:K30"/>
    <mergeCell ref="N30:N34"/>
    <mergeCell ref="O30:Q30"/>
    <mergeCell ref="T30:T34"/>
    <mergeCell ref="U30:W30"/>
    <mergeCell ref="I33:K33"/>
    <mergeCell ref="O33:Q33"/>
    <mergeCell ref="U33:W33"/>
    <mergeCell ref="AA33:AC33"/>
    <mergeCell ref="J34:K34"/>
    <mergeCell ref="P34:Q34"/>
    <mergeCell ref="V34:W34"/>
    <mergeCell ref="AB34:AC34"/>
    <mergeCell ref="J35:L35"/>
    <mergeCell ref="P35:R35"/>
    <mergeCell ref="V35:X35"/>
    <mergeCell ref="AB35:AD35"/>
    <mergeCell ref="Z30:Z34"/>
    <mergeCell ref="AA30:AC30"/>
    <mergeCell ref="I31:K31"/>
    <mergeCell ref="O31:Q31"/>
    <mergeCell ref="U31:W31"/>
    <mergeCell ref="AA31:AC31"/>
    <mergeCell ref="I32:K32"/>
    <mergeCell ref="O32:Q32"/>
    <mergeCell ref="U32:W32"/>
    <mergeCell ref="AA32:AC32"/>
  </mergeCells>
  <phoneticPr fontId="1"/>
  <pageMargins left="0.49" right="0.52" top="0.38" bottom="0.45" header="0.51200000000000001" footer="0.3"/>
  <pageSetup paperSize="8" scale="72" orientation="landscape" verticalDpi="40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indexed="50"/>
  </sheetPr>
  <dimension ref="A1:M51"/>
  <sheetViews>
    <sheetView workbookViewId="0">
      <selection activeCell="N5" sqref="N5"/>
    </sheetView>
  </sheetViews>
  <sheetFormatPr defaultColWidth="9" defaultRowHeight="13.5"/>
  <cols>
    <col min="1" max="1" width="5.75" style="2" customWidth="1"/>
    <col min="2" max="2" width="4.875" style="2" customWidth="1"/>
    <col min="3" max="3" width="2.75" style="2" customWidth="1"/>
    <col min="4" max="4" width="6.75" style="2" customWidth="1"/>
    <col min="5" max="5" width="12.875" style="2" customWidth="1"/>
    <col min="6" max="6" width="9" style="2"/>
    <col min="7" max="7" width="6.75" style="2" customWidth="1"/>
    <col min="8" max="8" width="8.25" style="2" customWidth="1"/>
    <col min="9" max="9" width="8.875" style="2" customWidth="1"/>
    <col min="10" max="10" width="6.75" style="2" customWidth="1"/>
    <col min="11" max="11" width="9.625" style="2" customWidth="1"/>
    <col min="12" max="12" width="2.625" style="2" customWidth="1"/>
    <col min="13" max="13" width="2.25" style="2" customWidth="1"/>
    <col min="14" max="16384" width="9" style="2"/>
  </cols>
  <sheetData>
    <row r="1" spans="1:13">
      <c r="A1" s="2" t="s">
        <v>638</v>
      </c>
    </row>
    <row r="3" spans="1:13">
      <c r="M3" s="512" t="s">
        <v>294</v>
      </c>
    </row>
    <row r="6" spans="1:13">
      <c r="A6" s="4" t="s">
        <v>637</v>
      </c>
    </row>
    <row r="7" spans="1:13">
      <c r="A7" s="2" t="s">
        <v>636</v>
      </c>
      <c r="C7" s="279" t="str">
        <f>入力シート!C41 &amp;"  殿"</f>
        <v>○○　○○  殿</v>
      </c>
    </row>
    <row r="10" spans="1:13">
      <c r="F10" s="444" t="s">
        <v>1338</v>
      </c>
      <c r="H10" s="2" t="str">
        <f>入力シート!C22</f>
        <v>株式会社 ○○組</v>
      </c>
    </row>
    <row r="11" spans="1:13">
      <c r="H11" s="49" t="str">
        <f>"現場代理人　"&amp;入力シート!C27  &amp;"　印"</f>
        <v>現場代理人　○○ ○○　印</v>
      </c>
    </row>
    <row r="13" spans="1:13" ht="18.75">
      <c r="B13" s="3"/>
      <c r="C13" s="3"/>
      <c r="D13" s="6"/>
      <c r="E13" s="6"/>
      <c r="F13" s="6"/>
      <c r="G13" s="6"/>
      <c r="H13" s="6"/>
      <c r="I13" s="6"/>
      <c r="J13" s="6"/>
      <c r="K13" s="6"/>
      <c r="L13" s="6"/>
      <c r="M13" s="6"/>
    </row>
    <row r="14" spans="1:13" ht="17.25">
      <c r="A14" s="1715" t="s">
        <v>635</v>
      </c>
      <c r="B14" s="1715"/>
      <c r="C14" s="1715"/>
      <c r="D14" s="1715"/>
      <c r="E14" s="1715"/>
      <c r="F14" s="1715"/>
      <c r="G14" s="1715"/>
      <c r="H14" s="1715"/>
      <c r="I14" s="1715"/>
      <c r="J14" s="1715"/>
      <c r="K14" s="1715"/>
      <c r="L14" s="1715"/>
      <c r="M14" s="1715"/>
    </row>
    <row r="17" spans="1:13" ht="14.25" thickBot="1">
      <c r="B17" s="511"/>
      <c r="C17" s="2006"/>
      <c r="D17" s="2006"/>
      <c r="E17" s="2006"/>
      <c r="F17" s="2006"/>
      <c r="G17" s="2" t="s">
        <v>634</v>
      </c>
    </row>
    <row r="18" spans="1:13">
      <c r="A18" s="2" t="s">
        <v>633</v>
      </c>
    </row>
    <row r="19" spans="1:13" ht="14.25" thickBot="1"/>
    <row r="20" spans="1:13" ht="19.5" customHeight="1" thickBot="1">
      <c r="B20" s="2007" t="s">
        <v>632</v>
      </c>
      <c r="C20" s="2007"/>
      <c r="D20" s="2007"/>
      <c r="E20" s="510" t="s">
        <v>631</v>
      </c>
      <c r="F20" s="2007" t="s">
        <v>296</v>
      </c>
      <c r="G20" s="2007"/>
      <c r="H20" s="2007" t="s">
        <v>630</v>
      </c>
      <c r="I20" s="2007"/>
      <c r="J20" s="2007" t="s">
        <v>629</v>
      </c>
      <c r="K20" s="2007"/>
    </row>
    <row r="21" spans="1:13">
      <c r="B21" s="500"/>
      <c r="C21" s="509"/>
      <c r="D21" s="499"/>
      <c r="E21" s="501"/>
      <c r="F21" s="508"/>
      <c r="G21" s="499"/>
      <c r="H21" s="508"/>
      <c r="I21" s="499"/>
      <c r="J21" s="508"/>
      <c r="K21" s="499"/>
    </row>
    <row r="22" spans="1:13">
      <c r="B22" s="500"/>
      <c r="C22" s="502"/>
      <c r="D22" s="499"/>
      <c r="E22" s="501"/>
      <c r="F22" s="500"/>
      <c r="G22" s="499"/>
      <c r="H22" s="500"/>
      <c r="I22" s="499"/>
      <c r="J22" s="500"/>
      <c r="K22" s="499"/>
    </row>
    <row r="23" spans="1:13">
      <c r="A23" s="6"/>
      <c r="B23" s="505"/>
      <c r="C23" s="507"/>
      <c r="D23" s="504"/>
      <c r="E23" s="506"/>
      <c r="F23" s="505"/>
      <c r="G23" s="504"/>
      <c r="H23" s="505"/>
      <c r="I23" s="504"/>
      <c r="J23" s="505"/>
      <c r="K23" s="504"/>
      <c r="L23" s="6"/>
      <c r="M23" s="6"/>
    </row>
    <row r="24" spans="1:13">
      <c r="B24" s="500"/>
      <c r="C24" s="502"/>
      <c r="D24" s="499"/>
      <c r="E24" s="501"/>
      <c r="F24" s="500"/>
      <c r="G24" s="499"/>
      <c r="H24" s="500"/>
      <c r="I24" s="499"/>
      <c r="J24" s="500"/>
      <c r="K24" s="499"/>
    </row>
    <row r="25" spans="1:13">
      <c r="B25" s="500"/>
      <c r="C25" s="502"/>
      <c r="D25" s="499"/>
      <c r="E25" s="501"/>
      <c r="F25" s="500"/>
      <c r="G25" s="499"/>
      <c r="H25" s="500"/>
      <c r="I25" s="499"/>
      <c r="J25" s="500"/>
      <c r="K25" s="499"/>
    </row>
    <row r="26" spans="1:13">
      <c r="B26" s="500"/>
      <c r="C26" s="502"/>
      <c r="D26" s="499"/>
      <c r="E26" s="501"/>
      <c r="F26" s="500"/>
      <c r="G26" s="499"/>
      <c r="H26" s="500"/>
      <c r="I26" s="499"/>
      <c r="J26" s="500"/>
      <c r="K26" s="499"/>
    </row>
    <row r="27" spans="1:13">
      <c r="B27" s="500"/>
      <c r="C27" s="502"/>
      <c r="D27" s="499"/>
      <c r="E27" s="501"/>
      <c r="F27" s="500"/>
      <c r="G27" s="499"/>
      <c r="H27" s="500"/>
      <c r="I27" s="499"/>
      <c r="J27" s="500"/>
      <c r="K27" s="499"/>
    </row>
    <row r="28" spans="1:13">
      <c r="B28" s="500"/>
      <c r="C28" s="502"/>
      <c r="D28" s="499"/>
      <c r="E28" s="501"/>
      <c r="F28" s="500"/>
      <c r="G28" s="499"/>
      <c r="H28" s="500"/>
      <c r="I28" s="499"/>
      <c r="J28" s="500"/>
      <c r="K28" s="499"/>
    </row>
    <row r="29" spans="1:13">
      <c r="B29" s="500"/>
      <c r="C29" s="502"/>
      <c r="D29" s="499"/>
      <c r="E29" s="501"/>
      <c r="F29" s="500"/>
      <c r="G29" s="499"/>
      <c r="H29" s="500"/>
      <c r="I29" s="499"/>
      <c r="J29" s="500"/>
      <c r="K29" s="499"/>
    </row>
    <row r="30" spans="1:13" ht="17.25">
      <c r="B30" s="500"/>
      <c r="C30" s="503"/>
      <c r="D30" s="499"/>
      <c r="E30" s="501"/>
      <c r="F30" s="500"/>
      <c r="G30" s="499"/>
      <c r="H30" s="500"/>
      <c r="I30" s="499"/>
      <c r="J30" s="500"/>
      <c r="K30" s="499"/>
    </row>
    <row r="31" spans="1:13">
      <c r="B31" s="500"/>
      <c r="C31" s="502"/>
      <c r="D31" s="499"/>
      <c r="E31" s="501"/>
      <c r="F31" s="500"/>
      <c r="G31" s="499"/>
      <c r="H31" s="500"/>
      <c r="I31" s="499"/>
      <c r="J31" s="500"/>
      <c r="K31" s="499"/>
    </row>
    <row r="32" spans="1:13">
      <c r="B32" s="500"/>
      <c r="C32" s="502"/>
      <c r="D32" s="499"/>
      <c r="E32" s="501"/>
      <c r="F32" s="500"/>
      <c r="G32" s="499"/>
      <c r="H32" s="500"/>
      <c r="I32" s="499"/>
      <c r="J32" s="500"/>
      <c r="K32" s="499"/>
    </row>
    <row r="33" spans="2:11">
      <c r="B33" s="500"/>
      <c r="C33" s="502"/>
      <c r="D33" s="499"/>
      <c r="E33" s="501"/>
      <c r="F33" s="500"/>
      <c r="G33" s="499"/>
      <c r="H33" s="500"/>
      <c r="I33" s="499"/>
      <c r="J33" s="500"/>
      <c r="K33" s="499"/>
    </row>
    <row r="34" spans="2:11">
      <c r="B34" s="500"/>
      <c r="C34" s="502"/>
      <c r="D34" s="499"/>
      <c r="E34" s="501"/>
      <c r="F34" s="500"/>
      <c r="G34" s="499"/>
      <c r="H34" s="500"/>
      <c r="I34" s="499"/>
      <c r="J34" s="500"/>
      <c r="K34" s="499"/>
    </row>
    <row r="35" spans="2:11">
      <c r="B35" s="500"/>
      <c r="C35" s="502"/>
      <c r="D35" s="499"/>
      <c r="E35" s="501"/>
      <c r="F35" s="500"/>
      <c r="G35" s="499"/>
      <c r="H35" s="500"/>
      <c r="I35" s="499"/>
      <c r="J35" s="500"/>
      <c r="K35" s="499"/>
    </row>
    <row r="36" spans="2:11">
      <c r="B36" s="500"/>
      <c r="C36" s="502"/>
      <c r="D36" s="499"/>
      <c r="E36" s="501"/>
      <c r="F36" s="500"/>
      <c r="G36" s="499"/>
      <c r="H36" s="500"/>
      <c r="I36" s="499"/>
      <c r="J36" s="500"/>
      <c r="K36" s="499"/>
    </row>
    <row r="37" spans="2:11">
      <c r="B37" s="500"/>
      <c r="C37" s="502"/>
      <c r="D37" s="499"/>
      <c r="E37" s="501"/>
      <c r="F37" s="500"/>
      <c r="G37" s="499"/>
      <c r="H37" s="500"/>
      <c r="I37" s="499"/>
      <c r="J37" s="500"/>
      <c r="K37" s="499"/>
    </row>
    <row r="38" spans="2:11">
      <c r="B38" s="500"/>
      <c r="C38" s="502"/>
      <c r="D38" s="499"/>
      <c r="E38" s="501"/>
      <c r="F38" s="500"/>
      <c r="G38" s="499"/>
      <c r="H38" s="500"/>
      <c r="I38" s="499"/>
      <c r="J38" s="500"/>
      <c r="K38" s="499"/>
    </row>
    <row r="39" spans="2:11">
      <c r="B39" s="500"/>
      <c r="C39" s="502"/>
      <c r="D39" s="499"/>
      <c r="E39" s="501"/>
      <c r="F39" s="500"/>
      <c r="G39" s="499"/>
      <c r="H39" s="500"/>
      <c r="I39" s="499"/>
      <c r="J39" s="500"/>
      <c r="K39" s="499"/>
    </row>
    <row r="40" spans="2:11">
      <c r="B40" s="500"/>
      <c r="C40" s="502"/>
      <c r="D40" s="499"/>
      <c r="E40" s="501"/>
      <c r="F40" s="500"/>
      <c r="G40" s="499"/>
      <c r="H40" s="500"/>
      <c r="I40" s="499"/>
      <c r="J40" s="500"/>
      <c r="K40" s="499"/>
    </row>
    <row r="41" spans="2:11">
      <c r="B41" s="500"/>
      <c r="C41" s="502"/>
      <c r="D41" s="499"/>
      <c r="E41" s="501"/>
      <c r="F41" s="500"/>
      <c r="G41" s="499"/>
      <c r="H41" s="500"/>
      <c r="I41" s="499"/>
      <c r="J41" s="500"/>
      <c r="K41" s="499"/>
    </row>
    <row r="42" spans="2:11">
      <c r="B42" s="500"/>
      <c r="C42" s="502"/>
      <c r="D42" s="499"/>
      <c r="E42" s="501"/>
      <c r="F42" s="500"/>
      <c r="G42" s="499"/>
      <c r="H42" s="500"/>
      <c r="I42" s="499"/>
      <c r="J42" s="500"/>
      <c r="K42" s="499"/>
    </row>
    <row r="43" spans="2:11">
      <c r="B43" s="500"/>
      <c r="C43" s="502"/>
      <c r="D43" s="499"/>
      <c r="E43" s="501"/>
      <c r="F43" s="500"/>
      <c r="G43" s="499"/>
      <c r="H43" s="500"/>
      <c r="I43" s="499"/>
      <c r="J43" s="500"/>
      <c r="K43" s="499"/>
    </row>
    <row r="44" spans="2:11">
      <c r="B44" s="500"/>
      <c r="C44" s="502"/>
      <c r="D44" s="499"/>
      <c r="E44" s="501"/>
      <c r="F44" s="500"/>
      <c r="G44" s="499"/>
      <c r="H44" s="500"/>
      <c r="I44" s="499"/>
      <c r="J44" s="500"/>
      <c r="K44" s="499"/>
    </row>
    <row r="45" spans="2:11">
      <c r="B45" s="500"/>
      <c r="C45" s="502"/>
      <c r="D45" s="499"/>
      <c r="E45" s="501"/>
      <c r="F45" s="500"/>
      <c r="G45" s="499"/>
      <c r="H45" s="500"/>
      <c r="I45" s="499"/>
      <c r="J45" s="500"/>
      <c r="K45" s="499"/>
    </row>
    <row r="46" spans="2:11">
      <c r="B46" s="500"/>
      <c r="C46" s="502"/>
      <c r="D46" s="499"/>
      <c r="E46" s="501"/>
      <c r="F46" s="500"/>
      <c r="G46" s="499"/>
      <c r="H46" s="500"/>
      <c r="I46" s="499"/>
      <c r="J46" s="500"/>
      <c r="K46" s="499"/>
    </row>
    <row r="47" spans="2:11">
      <c r="B47" s="500"/>
      <c r="C47" s="502"/>
      <c r="D47" s="499"/>
      <c r="E47" s="501"/>
      <c r="F47" s="500"/>
      <c r="G47" s="499"/>
      <c r="H47" s="500"/>
      <c r="I47" s="499"/>
      <c r="J47" s="500"/>
      <c r="K47" s="499"/>
    </row>
    <row r="48" spans="2:11">
      <c r="B48" s="500"/>
      <c r="C48" s="502"/>
      <c r="D48" s="499"/>
      <c r="E48" s="501"/>
      <c r="F48" s="500"/>
      <c r="G48" s="499"/>
      <c r="H48" s="500"/>
      <c r="I48" s="499"/>
      <c r="J48" s="500"/>
      <c r="K48" s="499"/>
    </row>
    <row r="49" spans="2:11">
      <c r="B49" s="500"/>
      <c r="C49" s="502"/>
      <c r="D49" s="499"/>
      <c r="E49" s="501"/>
      <c r="F49" s="500"/>
      <c r="G49" s="499"/>
      <c r="H49" s="500"/>
      <c r="I49" s="499"/>
      <c r="J49" s="500"/>
      <c r="K49" s="499"/>
    </row>
    <row r="50" spans="2:11">
      <c r="B50" s="500"/>
      <c r="C50" s="502"/>
      <c r="D50" s="499"/>
      <c r="E50" s="501"/>
      <c r="F50" s="500"/>
      <c r="G50" s="499"/>
      <c r="H50" s="500"/>
      <c r="I50" s="499"/>
      <c r="J50" s="500"/>
      <c r="K50" s="499"/>
    </row>
    <row r="51" spans="2:11" ht="14.25" thickBot="1">
      <c r="B51" s="496"/>
      <c r="C51" s="498"/>
      <c r="D51" s="495"/>
      <c r="E51" s="497"/>
      <c r="F51" s="496"/>
      <c r="G51" s="495"/>
      <c r="H51" s="496"/>
      <c r="I51" s="495"/>
      <c r="J51" s="496"/>
      <c r="K51" s="495"/>
    </row>
  </sheetData>
  <mergeCells count="6">
    <mergeCell ref="C17:F17"/>
    <mergeCell ref="A14:M14"/>
    <mergeCell ref="J20:K20"/>
    <mergeCell ref="B20:D20"/>
    <mergeCell ref="H20:I20"/>
    <mergeCell ref="F20:G20"/>
  </mergeCells>
  <phoneticPr fontId="2"/>
  <printOptions gridLinesSet="0"/>
  <pageMargins left="0.9" right="0.36" top="0.98425196850393704" bottom="0.98425196850393704" header="0.51181102362204722" footer="0.51181102362204722"/>
  <pageSetup paperSize="9" orientation="portrait" horizontalDpi="4294967292" vertic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50"/>
  </sheetPr>
  <dimension ref="A1:L46"/>
  <sheetViews>
    <sheetView workbookViewId="0">
      <selection activeCell="D1" sqref="D1"/>
    </sheetView>
  </sheetViews>
  <sheetFormatPr defaultColWidth="9" defaultRowHeight="13.5"/>
  <cols>
    <col min="1" max="3" width="7.125" style="49" customWidth="1"/>
    <col min="4" max="4" width="8.125" style="49" customWidth="1"/>
    <col min="5" max="6" width="4.625" style="49" customWidth="1"/>
    <col min="7" max="7" width="8.125" style="49" customWidth="1"/>
    <col min="8" max="8" width="12.25" style="49" customWidth="1"/>
    <col min="9" max="10" width="3.125" style="49" customWidth="1"/>
    <col min="11" max="11" width="4.625" style="49" customWidth="1"/>
    <col min="12" max="12" width="13.625" style="49" customWidth="1"/>
    <col min="13" max="16384" width="9" style="49"/>
  </cols>
  <sheetData>
    <row r="1" spans="1:12">
      <c r="A1" s="49" t="s">
        <v>332</v>
      </c>
    </row>
    <row r="4" spans="1:12">
      <c r="L4" s="46" t="s">
        <v>315</v>
      </c>
    </row>
    <row r="6" spans="1:12">
      <c r="B6" s="49" t="s">
        <v>448</v>
      </c>
    </row>
    <row r="7" spans="1:12">
      <c r="B7" s="282" t="str">
        <f>入力シート!C41 &amp;"  殿"</f>
        <v>○○　○○  殿</v>
      </c>
    </row>
    <row r="9" spans="1:12">
      <c r="H9" s="49" t="s">
        <v>1338</v>
      </c>
    </row>
    <row r="10" spans="1:12">
      <c r="H10" s="281" t="str">
        <f>入力シート!C22</f>
        <v>株式会社 ○○組</v>
      </c>
    </row>
    <row r="11" spans="1:12">
      <c r="H11" s="282" t="str">
        <f>"現場代理人　"&amp;入力シート!C27  &amp;"　印"</f>
        <v>現場代理人　○○ ○○　印</v>
      </c>
    </row>
    <row r="12" spans="1:12" ht="24.75" customHeight="1"/>
    <row r="13" spans="1:12" ht="18.75">
      <c r="D13" s="2029" t="s">
        <v>316</v>
      </c>
      <c r="E13" s="2029"/>
      <c r="F13" s="2029"/>
      <c r="G13" s="2029"/>
      <c r="H13" s="2029"/>
      <c r="I13" s="2029"/>
    </row>
    <row r="17" spans="1:12">
      <c r="A17" s="50" t="s">
        <v>66</v>
      </c>
      <c r="B17" s="50" t="str">
        <f>"　"&amp;入力シート!C5</f>
        <v>　○○工業高専校舎改修工事</v>
      </c>
      <c r="C17" s="50"/>
      <c r="D17" s="50"/>
      <c r="E17" s="50"/>
      <c r="F17" s="50"/>
      <c r="G17" s="50"/>
    </row>
    <row r="18" spans="1:12" ht="14.25" thickBot="1"/>
    <row r="19" spans="1:12">
      <c r="A19" s="311" t="s">
        <v>318</v>
      </c>
      <c r="B19" s="312"/>
      <c r="C19" s="312" t="s">
        <v>319</v>
      </c>
      <c r="D19" s="310"/>
      <c r="H19" s="50"/>
      <c r="I19" s="50"/>
      <c r="J19" s="50"/>
      <c r="K19" s="50"/>
      <c r="L19" s="51" t="s">
        <v>20</v>
      </c>
    </row>
    <row r="20" spans="1:12">
      <c r="A20" s="306" t="s">
        <v>321</v>
      </c>
      <c r="B20" s="304"/>
      <c r="C20" s="304" t="s">
        <v>319</v>
      </c>
      <c r="D20" s="305"/>
      <c r="H20" s="52"/>
      <c r="L20" s="53" t="s">
        <v>320</v>
      </c>
    </row>
    <row r="21" spans="1:12" ht="14.25" thickBot="1">
      <c r="A21" s="2025" t="s">
        <v>322</v>
      </c>
      <c r="B21" s="2026"/>
      <c r="C21" s="304" t="s">
        <v>319</v>
      </c>
      <c r="D21" s="305"/>
      <c r="H21" s="52"/>
      <c r="L21" s="53" t="s">
        <v>319</v>
      </c>
    </row>
    <row r="22" spans="1:12" ht="14.25" thickBot="1">
      <c r="A22" s="306" t="s">
        <v>324</v>
      </c>
      <c r="B22" s="304"/>
      <c r="C22" s="304" t="s">
        <v>319</v>
      </c>
      <c r="D22" s="305"/>
      <c r="E22" s="50"/>
      <c r="F22" s="50"/>
      <c r="G22" s="2027" t="str">
        <f>"現場代理人
担当　"&amp;入力シート!C27</f>
        <v>現場代理人
担当　○○ ○○</v>
      </c>
      <c r="H22" s="2028"/>
      <c r="I22" s="50"/>
      <c r="J22" s="50"/>
      <c r="L22" s="54" t="s">
        <v>323</v>
      </c>
    </row>
    <row r="23" spans="1:12" ht="14.25" thickBot="1">
      <c r="A23" s="306" t="s">
        <v>325</v>
      </c>
      <c r="B23" s="304"/>
      <c r="C23" s="304" t="s">
        <v>319</v>
      </c>
      <c r="D23" s="305"/>
      <c r="G23" s="2022"/>
      <c r="H23" s="2023"/>
      <c r="K23" s="52"/>
    </row>
    <row r="24" spans="1:12">
      <c r="A24" s="306" t="s">
        <v>326</v>
      </c>
      <c r="B24" s="304"/>
      <c r="C24" s="304" t="s">
        <v>319</v>
      </c>
      <c r="D24" s="305"/>
      <c r="G24" s="2022" t="s">
        <v>319</v>
      </c>
      <c r="H24" s="2023"/>
      <c r="K24" s="55"/>
      <c r="L24" s="51" t="s">
        <v>19</v>
      </c>
    </row>
    <row r="25" spans="1:12">
      <c r="A25" s="306" t="s">
        <v>328</v>
      </c>
      <c r="B25" s="304"/>
      <c r="C25" s="304" t="s">
        <v>319</v>
      </c>
      <c r="D25" s="305"/>
      <c r="G25" s="2022" t="s">
        <v>327</v>
      </c>
      <c r="H25" s="2023"/>
      <c r="K25" s="52"/>
      <c r="L25" s="53" t="s">
        <v>320</v>
      </c>
    </row>
    <row r="26" spans="1:12" ht="14.25" thickBot="1">
      <c r="A26" s="306" t="s">
        <v>330</v>
      </c>
      <c r="B26" s="304"/>
      <c r="C26" s="304" t="s">
        <v>319</v>
      </c>
      <c r="D26" s="305"/>
      <c r="G26" s="2018" t="s">
        <v>329</v>
      </c>
      <c r="H26" s="2019"/>
      <c r="K26" s="52"/>
      <c r="L26" s="53" t="s">
        <v>319</v>
      </c>
    </row>
    <row r="27" spans="1:12" ht="14.25" thickBot="1">
      <c r="A27" s="307" t="s">
        <v>331</v>
      </c>
      <c r="B27" s="308"/>
      <c r="C27" s="308" t="s">
        <v>319</v>
      </c>
      <c r="D27" s="309"/>
      <c r="H27" s="52"/>
      <c r="K27" s="52"/>
      <c r="L27" s="54" t="s">
        <v>323</v>
      </c>
    </row>
    <row r="28" spans="1:12" ht="14.25" customHeight="1" thickBot="1">
      <c r="A28" s="368"/>
      <c r="B28" s="368"/>
      <c r="C28" s="368"/>
      <c r="D28" s="368"/>
      <c r="G28" s="2031" t="s">
        <v>67</v>
      </c>
      <c r="H28" s="2032"/>
      <c r="I28" s="409"/>
      <c r="K28" s="52"/>
    </row>
    <row r="29" spans="1:12">
      <c r="G29" s="2033" t="str">
        <f>"担当　"&amp;入力シート!C16</f>
        <v>担当　○○　○○</v>
      </c>
      <c r="H29" s="2034"/>
      <c r="I29" s="409"/>
      <c r="J29" s="409"/>
      <c r="K29" s="410"/>
      <c r="L29" s="51" t="s">
        <v>333</v>
      </c>
    </row>
    <row r="30" spans="1:12">
      <c r="G30" s="2022" t="s">
        <v>319</v>
      </c>
      <c r="H30" s="2023"/>
      <c r="I30" s="409"/>
      <c r="J30" s="409"/>
      <c r="K30" s="411"/>
      <c r="L30" s="53" t="s">
        <v>320</v>
      </c>
    </row>
    <row r="31" spans="1:12">
      <c r="G31" s="2022" t="s">
        <v>327</v>
      </c>
      <c r="H31" s="2023"/>
      <c r="I31" s="409"/>
      <c r="J31" s="409"/>
      <c r="K31" s="52"/>
      <c r="L31" s="53" t="s">
        <v>319</v>
      </c>
    </row>
    <row r="32" spans="1:12" ht="14.25" thickBot="1">
      <c r="G32" s="2018" t="s">
        <v>329</v>
      </c>
      <c r="H32" s="2019"/>
      <c r="I32" s="409"/>
      <c r="J32" s="409"/>
      <c r="K32" s="52"/>
      <c r="L32" s="54" t="s">
        <v>323</v>
      </c>
    </row>
    <row r="33" spans="2:12" ht="14.25" thickBot="1">
      <c r="H33" s="52"/>
      <c r="I33" s="409"/>
      <c r="J33" s="409"/>
      <c r="K33" s="52"/>
    </row>
    <row r="34" spans="2:12" ht="14.25" thickBot="1">
      <c r="G34" s="2030" t="s">
        <v>68</v>
      </c>
      <c r="H34" s="2028"/>
      <c r="I34" s="409"/>
      <c r="J34" s="409"/>
      <c r="K34" s="55"/>
      <c r="L34" s="367" t="s">
        <v>70</v>
      </c>
    </row>
    <row r="35" spans="2:12" ht="13.5" customHeight="1">
      <c r="B35" s="365" t="s">
        <v>334</v>
      </c>
      <c r="C35" s="366"/>
      <c r="D35" s="50"/>
      <c r="E35" s="50"/>
      <c r="F35" s="50"/>
      <c r="G35" s="2022" t="s">
        <v>320</v>
      </c>
      <c r="H35" s="2023"/>
      <c r="I35" s="409"/>
      <c r="J35" s="409"/>
      <c r="K35" s="411"/>
      <c r="L35" s="53" t="s">
        <v>320</v>
      </c>
    </row>
    <row r="36" spans="2:12" ht="14.25" thickBot="1">
      <c r="B36" s="2022" t="s">
        <v>319</v>
      </c>
      <c r="C36" s="2023"/>
      <c r="G36" s="2018" t="s">
        <v>329</v>
      </c>
      <c r="H36" s="2019"/>
      <c r="I36" s="409"/>
      <c r="J36" s="409"/>
      <c r="K36" s="52"/>
      <c r="L36" s="53" t="s">
        <v>319</v>
      </c>
    </row>
    <row r="37" spans="2:12" ht="14.25" thickBot="1">
      <c r="B37" s="2018" t="s">
        <v>327</v>
      </c>
      <c r="C37" s="2019"/>
      <c r="H37" s="52"/>
      <c r="I37" s="409"/>
      <c r="J37" s="409"/>
      <c r="K37" s="52"/>
      <c r="L37" s="54"/>
    </row>
    <row r="38" spans="2:12" ht="14.25" thickBot="1">
      <c r="C38" s="52"/>
      <c r="G38" s="2020" t="s">
        <v>69</v>
      </c>
      <c r="H38" s="2021"/>
      <c r="I38" s="409"/>
      <c r="J38" s="409"/>
      <c r="K38" s="52"/>
    </row>
    <row r="39" spans="2:12">
      <c r="B39" s="2020" t="s">
        <v>335</v>
      </c>
      <c r="C39" s="2024"/>
      <c r="D39" s="2021"/>
      <c r="G39" s="2022" t="s">
        <v>320</v>
      </c>
      <c r="H39" s="2023"/>
      <c r="I39" s="409"/>
      <c r="J39" s="409"/>
      <c r="K39" s="55"/>
      <c r="L39" s="51" t="s">
        <v>333</v>
      </c>
    </row>
    <row r="40" spans="2:12" ht="14.25" thickBot="1">
      <c r="B40" s="306" t="s">
        <v>319</v>
      </c>
      <c r="C40" s="2008"/>
      <c r="D40" s="2009"/>
      <c r="G40" s="2018" t="s">
        <v>329</v>
      </c>
      <c r="H40" s="2019"/>
      <c r="L40" s="53" t="s">
        <v>320</v>
      </c>
    </row>
    <row r="41" spans="2:12" ht="14.25" thickBot="1">
      <c r="B41" s="307" t="s">
        <v>327</v>
      </c>
      <c r="C41" s="2010"/>
      <c r="D41" s="2011"/>
      <c r="L41" s="53" t="s">
        <v>319</v>
      </c>
    </row>
    <row r="42" spans="2:12" ht="14.25" thickBot="1">
      <c r="L42" s="54"/>
    </row>
    <row r="44" spans="2:12" ht="13.5" customHeight="1">
      <c r="J44" s="56"/>
      <c r="K44" s="56"/>
      <c r="L44" s="56"/>
    </row>
    <row r="45" spans="2:12" ht="13.5" customHeight="1">
      <c r="J45" s="2012" t="s">
        <v>336</v>
      </c>
      <c r="K45" s="2013"/>
      <c r="L45" s="2014"/>
    </row>
    <row r="46" spans="2:12">
      <c r="J46" s="2015"/>
      <c r="K46" s="2016"/>
      <c r="L46" s="2017"/>
    </row>
  </sheetData>
  <mergeCells count="23">
    <mergeCell ref="D13:I13"/>
    <mergeCell ref="G34:H34"/>
    <mergeCell ref="G35:H35"/>
    <mergeCell ref="G36:H36"/>
    <mergeCell ref="G32:H32"/>
    <mergeCell ref="G26:H26"/>
    <mergeCell ref="G28:H28"/>
    <mergeCell ref="G29:H29"/>
    <mergeCell ref="B36:C36"/>
    <mergeCell ref="A21:B21"/>
    <mergeCell ref="G24:H24"/>
    <mergeCell ref="G25:H25"/>
    <mergeCell ref="G30:H30"/>
    <mergeCell ref="G31:H31"/>
    <mergeCell ref="G22:H23"/>
    <mergeCell ref="C40:D40"/>
    <mergeCell ref="C41:D41"/>
    <mergeCell ref="J45:L46"/>
    <mergeCell ref="G40:H40"/>
    <mergeCell ref="B37:C37"/>
    <mergeCell ref="G38:H38"/>
    <mergeCell ref="G39:H39"/>
    <mergeCell ref="B39:D39"/>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indexed="50"/>
  </sheetPr>
  <dimension ref="A1:L107"/>
  <sheetViews>
    <sheetView topLeftCell="A10" workbookViewId="0">
      <selection activeCell="A10" sqref="A10"/>
    </sheetView>
  </sheetViews>
  <sheetFormatPr defaultColWidth="9" defaultRowHeight="13.5"/>
  <cols>
    <col min="1" max="5" width="9" style="513"/>
    <col min="6" max="6" width="6.25" style="513" customWidth="1"/>
    <col min="7" max="8" width="9" style="513"/>
    <col min="9" max="9" width="11.625" style="513" customWidth="1"/>
    <col min="10" max="10" width="5.25" style="513" customWidth="1"/>
    <col min="11" max="16384" width="9" style="513"/>
  </cols>
  <sheetData>
    <row r="1" spans="1:10">
      <c r="A1" s="513" t="s">
        <v>646</v>
      </c>
    </row>
    <row r="3" spans="1:10">
      <c r="A3" s="2037" t="s">
        <v>71</v>
      </c>
      <c r="B3" s="2037"/>
      <c r="C3" s="2037"/>
      <c r="D3" s="2037"/>
      <c r="E3" s="2037"/>
      <c r="F3" s="2037"/>
      <c r="G3" s="2037"/>
      <c r="H3" s="2037"/>
      <c r="I3" s="2037"/>
      <c r="J3" s="2037"/>
    </row>
    <row r="4" spans="1:10">
      <c r="A4" s="523"/>
      <c r="B4" s="523"/>
      <c r="C4" s="523"/>
      <c r="D4" s="523"/>
      <c r="E4" s="523"/>
      <c r="F4" s="523"/>
      <c r="G4" s="523"/>
      <c r="H4" s="523"/>
      <c r="I4" s="523"/>
      <c r="J4" s="523"/>
    </row>
    <row r="6" spans="1:10">
      <c r="A6" s="255" t="str">
        <f>入力シート!$K$54</f>
        <v>独立行政法人国立高等専門学校機構</v>
      </c>
    </row>
    <row r="7" spans="1:10">
      <c r="A7" s="255" t="str">
        <f>入力シート!$K$55</f>
        <v>○○工業高等専門学校</v>
      </c>
    </row>
    <row r="8" spans="1:10">
      <c r="A8" s="255" t="str">
        <f>入力シート!$K$56 &amp;" 殿"</f>
        <v>契約担当役 事務部長 ○○　○○ 殿</v>
      </c>
    </row>
    <row r="9" spans="1:10">
      <c r="A9" s="255"/>
    </row>
    <row r="11" spans="1:10">
      <c r="G11" s="524" t="s">
        <v>1334</v>
      </c>
    </row>
    <row r="12" spans="1:10">
      <c r="G12" s="909" t="str">
        <f>入力シート!$C$22</f>
        <v>株式会社 ○○組</v>
      </c>
    </row>
    <row r="13" spans="1:10">
      <c r="G13" s="909" t="str">
        <f>入力シート!$C$23</f>
        <v>代表取締役　　○○　○○</v>
      </c>
    </row>
    <row r="18" spans="1:10" ht="13.5" customHeight="1">
      <c r="A18" s="2038" t="s">
        <v>645</v>
      </c>
      <c r="B18" s="2038"/>
      <c r="C18" s="2038"/>
      <c r="D18" s="2038"/>
      <c r="E18" s="2038"/>
      <c r="F18" s="2038"/>
      <c r="G18" s="2038"/>
      <c r="H18" s="2038"/>
      <c r="I18" s="2038"/>
      <c r="J18" s="2038"/>
    </row>
    <row r="19" spans="1:10">
      <c r="A19" s="2038"/>
      <c r="B19" s="2038"/>
      <c r="C19" s="2038"/>
      <c r="D19" s="2038"/>
      <c r="E19" s="2038"/>
      <c r="F19" s="2038"/>
      <c r="G19" s="2038"/>
      <c r="H19" s="2038"/>
      <c r="I19" s="2038"/>
      <c r="J19" s="2038"/>
    </row>
    <row r="25" spans="1:10">
      <c r="A25" s="2035" t="str">
        <f>"　　 "&amp;"現在施工中の"&amp;入力シート!C5&amp;"について、賃金水準又は物価水準の"</f>
        <v>　　 現在施工中の○○工業高専校舎改修工事について、賃金水準又は物価水準の</v>
      </c>
      <c r="B25" s="2035"/>
      <c r="C25" s="2035"/>
      <c r="D25" s="2035"/>
      <c r="E25" s="2035"/>
      <c r="F25" s="2035"/>
      <c r="G25" s="2035"/>
      <c r="H25" s="2035"/>
      <c r="I25" s="2035"/>
      <c r="J25" s="2035"/>
    </row>
    <row r="26" spans="1:10">
      <c r="A26" s="513" t="s">
        <v>644</v>
      </c>
    </row>
    <row r="27" spans="1:10">
      <c r="A27" s="513" t="s">
        <v>643</v>
      </c>
    </row>
    <row r="28" spans="1:10">
      <c r="A28" s="513" t="s">
        <v>642</v>
      </c>
    </row>
    <row r="29" spans="1:10">
      <c r="A29" s="513" t="s">
        <v>641</v>
      </c>
    </row>
    <row r="34" spans="1:10">
      <c r="A34" s="2036" t="s">
        <v>640</v>
      </c>
      <c r="B34" s="2036"/>
      <c r="C34" s="2036"/>
      <c r="D34" s="2036"/>
      <c r="E34" s="2036"/>
      <c r="F34" s="2036"/>
      <c r="G34" s="2036"/>
      <c r="H34" s="2036"/>
      <c r="I34" s="2036"/>
      <c r="J34" s="2036"/>
    </row>
    <row r="40" spans="1:10">
      <c r="A40" s="522"/>
      <c r="B40" s="521"/>
      <c r="C40" s="521"/>
      <c r="D40" s="521"/>
      <c r="E40" s="521"/>
      <c r="F40" s="521"/>
      <c r="G40" s="521"/>
      <c r="H40" s="521"/>
      <c r="I40" s="520"/>
    </row>
    <row r="41" spans="1:10">
      <c r="A41" s="519"/>
      <c r="B41" s="514"/>
      <c r="C41" s="514"/>
      <c r="D41" s="514"/>
      <c r="E41" s="514"/>
      <c r="F41" s="514"/>
      <c r="G41" s="514"/>
      <c r="H41" s="514"/>
      <c r="I41" s="518"/>
    </row>
    <row r="42" spans="1:10">
      <c r="A42" s="519"/>
      <c r="B42" s="514"/>
      <c r="C42" s="514"/>
      <c r="D42" s="514"/>
      <c r="E42" s="514"/>
      <c r="F42" s="514"/>
      <c r="G42" s="514"/>
      <c r="H42" s="514"/>
      <c r="I42" s="518"/>
    </row>
    <row r="43" spans="1:10">
      <c r="A43" s="519" t="s">
        <v>639</v>
      </c>
      <c r="B43" s="514"/>
      <c r="C43" s="514"/>
      <c r="D43" s="514"/>
      <c r="E43" s="514"/>
      <c r="F43" s="514"/>
      <c r="G43" s="514"/>
      <c r="H43" s="514"/>
      <c r="I43" s="518"/>
    </row>
    <row r="44" spans="1:10">
      <c r="A44" s="519"/>
      <c r="B44" s="514"/>
      <c r="C44" s="514"/>
      <c r="D44" s="514"/>
      <c r="E44" s="514"/>
      <c r="F44" s="514"/>
      <c r="G44" s="514"/>
      <c r="H44" s="514"/>
      <c r="I44" s="518"/>
    </row>
    <row r="45" spans="1:10">
      <c r="A45" s="519"/>
      <c r="B45" s="514"/>
      <c r="C45" s="514"/>
      <c r="D45" s="514"/>
      <c r="E45" s="514"/>
      <c r="F45" s="514"/>
      <c r="G45" s="514"/>
      <c r="H45" s="514"/>
      <c r="I45" s="518"/>
    </row>
    <row r="46" spans="1:10">
      <c r="A46" s="519"/>
      <c r="B46" s="514"/>
      <c r="C46" s="514"/>
      <c r="D46" s="514"/>
      <c r="E46" s="255" t="str">
        <f>入力シート!$K$54</f>
        <v>独立行政法人国立高等専門学校機構</v>
      </c>
      <c r="F46" s="514"/>
      <c r="G46" s="514"/>
      <c r="H46" s="514"/>
      <c r="I46" s="518"/>
    </row>
    <row r="47" spans="1:10">
      <c r="A47" s="519"/>
      <c r="D47" s="514"/>
      <c r="E47" s="255" t="str">
        <f>" " &amp; 入力シート!$K$55</f>
        <v xml:space="preserve"> ○○工業高等専門学校</v>
      </c>
      <c r="F47" s="514"/>
      <c r="G47" s="514"/>
      <c r="H47" s="514"/>
      <c r="I47" s="518"/>
    </row>
    <row r="48" spans="1:10">
      <c r="A48" s="519"/>
      <c r="B48" s="514"/>
      <c r="C48" s="514"/>
      <c r="D48" s="514"/>
      <c r="E48" s="255" t="str">
        <f>"  " &amp; 入力シート!$K$56</f>
        <v xml:space="preserve">  契約担当役 事務部長 ○○　○○</v>
      </c>
      <c r="F48" s="514"/>
      <c r="G48" s="514"/>
      <c r="H48" s="514"/>
      <c r="I48" s="518"/>
    </row>
    <row r="49" spans="1:10">
      <c r="A49" s="519"/>
      <c r="B49" s="514"/>
      <c r="C49" s="514"/>
      <c r="D49" s="514"/>
      <c r="E49" s="514"/>
      <c r="F49" s="514"/>
      <c r="G49" s="514"/>
      <c r="H49" s="514"/>
      <c r="I49" s="518"/>
    </row>
    <row r="50" spans="1:10">
      <c r="A50" s="517"/>
      <c r="B50" s="516"/>
      <c r="C50" s="516"/>
      <c r="D50" s="516"/>
      <c r="E50" s="516"/>
      <c r="F50" s="516"/>
      <c r="G50" s="516"/>
      <c r="H50" s="516"/>
      <c r="I50" s="515"/>
    </row>
    <row r="52" spans="1:10">
      <c r="A52" s="514"/>
      <c r="B52" s="514"/>
      <c r="C52" s="514"/>
      <c r="D52" s="514"/>
      <c r="E52" s="514"/>
      <c r="F52" s="514"/>
      <c r="G52" s="514"/>
      <c r="H52" s="514"/>
      <c r="I52" s="514"/>
      <c r="J52" s="514"/>
    </row>
    <row r="53" spans="1:10">
      <c r="A53" s="514" t="s">
        <v>646</v>
      </c>
      <c r="B53" s="514"/>
      <c r="C53" s="514"/>
      <c r="D53" s="514"/>
      <c r="E53" s="514"/>
      <c r="F53" s="514"/>
      <c r="G53" s="514"/>
      <c r="H53" s="514"/>
      <c r="I53" s="514"/>
      <c r="J53" s="514"/>
    </row>
    <row r="55" spans="1:10">
      <c r="A55" s="2037" t="s">
        <v>71</v>
      </c>
      <c r="B55" s="2037"/>
      <c r="C55" s="2037"/>
      <c r="D55" s="2037"/>
      <c r="E55" s="2037"/>
      <c r="F55" s="2037"/>
      <c r="G55" s="2037"/>
      <c r="H55" s="2037"/>
      <c r="I55" s="2037"/>
      <c r="J55" s="2037"/>
    </row>
    <row r="56" spans="1:10">
      <c r="A56" s="523"/>
      <c r="B56" s="523"/>
      <c r="C56" s="523"/>
      <c r="D56" s="523"/>
      <c r="E56" s="523"/>
      <c r="F56" s="523"/>
      <c r="G56" s="523"/>
      <c r="H56" s="523"/>
      <c r="I56" s="523"/>
      <c r="J56" s="523"/>
    </row>
    <row r="58" spans="1:10">
      <c r="A58" s="255"/>
    </row>
    <row r="59" spans="1:10">
      <c r="A59" s="240" t="str">
        <f>入力シート!$C$22</f>
        <v>株式会社 ○○組</v>
      </c>
    </row>
    <row r="60" spans="1:10">
      <c r="A60" s="240" t="str">
        <f>入力シート!$C$23&amp;"　殿"</f>
        <v>代表取締役　　○○　○○　殿</v>
      </c>
    </row>
    <row r="61" spans="1:10">
      <c r="A61" s="255"/>
    </row>
    <row r="62" spans="1:10">
      <c r="F62" s="255" t="str">
        <f>入力シート!$K$54</f>
        <v>独立行政法人国立高等専門学校機構</v>
      </c>
    </row>
    <row r="63" spans="1:10">
      <c r="F63" s="255" t="str">
        <f>入力シート!$K$55</f>
        <v>○○工業高等専門学校</v>
      </c>
    </row>
    <row r="64" spans="1:10">
      <c r="F64" s="255" t="str">
        <f>入力シート!$K$56</f>
        <v>契約担当役 事務部長 ○○　○○</v>
      </c>
    </row>
    <row r="70" spans="1:10">
      <c r="A70" s="2038" t="s">
        <v>645</v>
      </c>
      <c r="B70" s="2038"/>
      <c r="C70" s="2038"/>
      <c r="D70" s="2038"/>
      <c r="E70" s="2038"/>
      <c r="F70" s="2038"/>
      <c r="G70" s="2038"/>
      <c r="H70" s="2038"/>
      <c r="I70" s="2038"/>
      <c r="J70" s="2038"/>
    </row>
    <row r="71" spans="1:10">
      <c r="A71" s="2038"/>
      <c r="B71" s="2038"/>
      <c r="C71" s="2038"/>
      <c r="D71" s="2038"/>
      <c r="E71" s="2038"/>
      <c r="F71" s="2038"/>
      <c r="G71" s="2038"/>
      <c r="H71" s="2038"/>
      <c r="I71" s="2038"/>
      <c r="J71" s="2038"/>
    </row>
    <row r="77" spans="1:10">
      <c r="A77" s="2035" t="str">
        <f>"　　 "&amp;"現在施工中の"&amp;入力シート!C62&amp;"について、賃金水準又は物価水準の"</f>
        <v>　　 現在施工中の39843について、賃金水準又は物価水準の</v>
      </c>
      <c r="B77" s="2035"/>
      <c r="C77" s="2035"/>
      <c r="D77" s="2035"/>
      <c r="E77" s="2035"/>
      <c r="F77" s="2035"/>
      <c r="G77" s="2035"/>
      <c r="H77" s="2035"/>
      <c r="I77" s="2035"/>
      <c r="J77" s="2035"/>
    </row>
    <row r="78" spans="1:10">
      <c r="A78" s="513" t="s">
        <v>644</v>
      </c>
    </row>
    <row r="79" spans="1:10">
      <c r="A79" s="513" t="s">
        <v>643</v>
      </c>
    </row>
    <row r="80" spans="1:10">
      <c r="A80" s="513" t="s">
        <v>642</v>
      </c>
    </row>
    <row r="81" spans="1:10">
      <c r="A81" s="513" t="s">
        <v>641</v>
      </c>
    </row>
    <row r="86" spans="1:10">
      <c r="A86" s="2036" t="s">
        <v>640</v>
      </c>
      <c r="B86" s="2036"/>
      <c r="C86" s="2036"/>
      <c r="D86" s="2036"/>
      <c r="E86" s="2036"/>
      <c r="F86" s="2036"/>
      <c r="G86" s="2036"/>
      <c r="H86" s="2036"/>
      <c r="I86" s="2036"/>
      <c r="J86" s="2036"/>
    </row>
    <row r="92" spans="1:10">
      <c r="A92" s="522"/>
      <c r="B92" s="521"/>
      <c r="C92" s="521"/>
      <c r="D92" s="521"/>
      <c r="E92" s="521"/>
      <c r="F92" s="521"/>
      <c r="G92" s="521"/>
      <c r="H92" s="521"/>
      <c r="I92" s="520"/>
    </row>
    <row r="93" spans="1:10">
      <c r="A93" s="519"/>
      <c r="B93" s="514"/>
      <c r="C93" s="514"/>
      <c r="D93" s="514"/>
      <c r="E93" s="514"/>
      <c r="F93" s="514"/>
      <c r="G93" s="514"/>
      <c r="H93" s="514"/>
      <c r="I93" s="518"/>
    </row>
    <row r="94" spans="1:10">
      <c r="A94" s="519"/>
      <c r="B94" s="514"/>
      <c r="C94" s="514"/>
      <c r="D94" s="514"/>
      <c r="E94" s="514"/>
      <c r="F94" s="514"/>
      <c r="G94" s="514"/>
      <c r="H94" s="514"/>
      <c r="I94" s="518"/>
    </row>
    <row r="95" spans="1:10">
      <c r="A95" s="519" t="s">
        <v>639</v>
      </c>
      <c r="B95" s="514"/>
      <c r="C95" s="514"/>
      <c r="D95" s="514"/>
      <c r="E95" s="514"/>
      <c r="F95" s="514"/>
      <c r="G95" s="514"/>
      <c r="H95" s="514"/>
      <c r="I95" s="518"/>
    </row>
    <row r="96" spans="1:10">
      <c r="A96" s="519"/>
      <c r="B96" s="514"/>
      <c r="C96" s="514"/>
      <c r="D96" s="514"/>
      <c r="E96" s="514"/>
      <c r="F96" s="514"/>
      <c r="G96" s="514"/>
      <c r="H96" s="514"/>
      <c r="I96" s="518"/>
    </row>
    <row r="97" spans="1:12">
      <c r="A97" s="519"/>
      <c r="B97" s="514"/>
      <c r="C97" s="514"/>
      <c r="D97" s="514"/>
      <c r="E97" s="514"/>
      <c r="F97" s="514"/>
      <c r="G97" s="514"/>
      <c r="H97" s="514"/>
      <c r="I97" s="518"/>
    </row>
    <row r="98" spans="1:12">
      <c r="A98" s="519"/>
      <c r="B98" s="514"/>
      <c r="C98" s="514"/>
      <c r="D98" s="514"/>
      <c r="E98" s="255"/>
      <c r="F98" s="514"/>
      <c r="G98" s="514"/>
      <c r="H98" s="514"/>
      <c r="I98" s="518"/>
    </row>
    <row r="99" spans="1:12">
      <c r="A99" s="519"/>
      <c r="D99" s="514"/>
      <c r="F99" s="240" t="str">
        <f>入力シート!$C$22</f>
        <v>株式会社 ○○組</v>
      </c>
      <c r="H99" s="514"/>
      <c r="I99" s="518"/>
    </row>
    <row r="100" spans="1:12">
      <c r="A100" s="519"/>
      <c r="B100" s="514"/>
      <c r="C100" s="514"/>
      <c r="D100" s="514"/>
      <c r="F100" s="240" t="str">
        <f>入力シート!$C$23</f>
        <v>代表取締役　　○○　○○</v>
      </c>
      <c r="H100" s="514"/>
      <c r="I100" s="518"/>
    </row>
    <row r="101" spans="1:12">
      <c r="A101" s="519"/>
      <c r="B101" s="514"/>
      <c r="C101" s="514"/>
      <c r="D101" s="514"/>
      <c r="E101" s="514"/>
      <c r="F101" s="514"/>
      <c r="G101" s="514"/>
      <c r="H101" s="514"/>
      <c r="I101" s="518"/>
    </row>
    <row r="102" spans="1:12">
      <c r="A102" s="517"/>
      <c r="B102" s="516"/>
      <c r="C102" s="516"/>
      <c r="D102" s="516"/>
      <c r="E102" s="516"/>
      <c r="F102" s="516"/>
      <c r="G102" s="516"/>
      <c r="H102" s="516"/>
      <c r="I102" s="515"/>
    </row>
    <row r="104" spans="1:12">
      <c r="A104" s="514"/>
      <c r="B104" s="514"/>
      <c r="C104" s="514"/>
      <c r="D104" s="514"/>
      <c r="E104" s="514"/>
      <c r="F104" s="514"/>
      <c r="G104" s="514"/>
      <c r="H104" s="514"/>
      <c r="I104" s="514"/>
      <c r="J104" s="514"/>
      <c r="K104" s="514"/>
      <c r="L104" s="514"/>
    </row>
    <row r="105" spans="1:12">
      <c r="A105" s="514"/>
      <c r="B105" s="514"/>
      <c r="C105" s="514"/>
      <c r="D105" s="514"/>
      <c r="E105" s="514"/>
      <c r="F105" s="514"/>
      <c r="G105" s="514"/>
      <c r="H105" s="514"/>
      <c r="I105" s="514"/>
      <c r="J105" s="514"/>
      <c r="K105" s="514"/>
      <c r="L105" s="514"/>
    </row>
    <row r="106" spans="1:12">
      <c r="A106" s="514"/>
      <c r="B106" s="514"/>
      <c r="C106" s="514"/>
      <c r="D106" s="514"/>
      <c r="E106" s="514"/>
      <c r="F106" s="514"/>
      <c r="G106" s="514"/>
      <c r="H106" s="514"/>
      <c r="I106" s="514"/>
      <c r="J106" s="514"/>
      <c r="K106" s="514"/>
      <c r="L106" s="514"/>
    </row>
    <row r="107" spans="1:12">
      <c r="A107" s="514"/>
      <c r="B107" s="514"/>
      <c r="C107" s="514"/>
      <c r="D107" s="514"/>
      <c r="E107" s="514"/>
      <c r="F107" s="514"/>
      <c r="G107" s="514"/>
      <c r="H107" s="514"/>
      <c r="I107" s="514"/>
      <c r="J107" s="514"/>
      <c r="K107" s="514"/>
      <c r="L107" s="514"/>
    </row>
  </sheetData>
  <mergeCells count="8">
    <mergeCell ref="A77:J77"/>
    <mergeCell ref="A86:J86"/>
    <mergeCell ref="A3:J3"/>
    <mergeCell ref="A18:J19"/>
    <mergeCell ref="A55:J55"/>
    <mergeCell ref="A70:J71"/>
    <mergeCell ref="A25:J25"/>
    <mergeCell ref="A34:J34"/>
  </mergeCells>
  <phoneticPr fontId="2"/>
  <printOptions gridLinesSet="0"/>
  <pageMargins left="0.78740157480314965" right="0.19685039370078741" top="0.98425196850393704" bottom="0.98425196850393704" header="0.51181102362204722" footer="0.51181102362204722"/>
  <pageSetup paperSize="9" orientation="portrait" horizontalDpi="4294967292" verticalDpi="300" r:id="rId1"/>
  <headerFooter alignWithMargins="0"/>
  <rowBreaks count="1" manualBreakCount="1">
    <brk id="52" max="9"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50"/>
  </sheetPr>
  <dimension ref="A1:K43"/>
  <sheetViews>
    <sheetView workbookViewId="0">
      <selection activeCell="C1" sqref="C1"/>
    </sheetView>
  </sheetViews>
  <sheetFormatPr defaultColWidth="9" defaultRowHeight="13.5"/>
  <cols>
    <col min="1" max="1" width="3.25" style="9" customWidth="1"/>
    <col min="2" max="11" width="8.25" style="9" customWidth="1"/>
    <col min="12" max="16384" width="9" style="9"/>
  </cols>
  <sheetData>
    <row r="1" spans="1:11">
      <c r="A1" s="9" t="s">
        <v>351</v>
      </c>
    </row>
    <row r="3" spans="1:11">
      <c r="I3" s="11" t="s">
        <v>341</v>
      </c>
    </row>
    <row r="6" spans="1:11" ht="17.25">
      <c r="A6" s="2039" t="s">
        <v>342</v>
      </c>
      <c r="B6" s="2039"/>
      <c r="C6" s="2039"/>
      <c r="D6" s="2039"/>
      <c r="E6" s="2039"/>
      <c r="F6" s="2039"/>
      <c r="G6" s="2039"/>
      <c r="H6" s="2039"/>
      <c r="I6" s="2039"/>
      <c r="J6" s="2039"/>
      <c r="K6" s="2039"/>
    </row>
    <row r="9" spans="1:11">
      <c r="A9" s="2" t="str">
        <f>入力シート!K54</f>
        <v>独立行政法人国立高等専門学校機構</v>
      </c>
    </row>
    <row r="10" spans="1:11">
      <c r="A10" s="2" t="str">
        <f>" "&amp;入力シート!K55</f>
        <v xml:space="preserve"> ○○工業高等専門学校</v>
      </c>
    </row>
    <row r="11" spans="1:11">
      <c r="A11" s="2" t="str">
        <f>"  " &amp;入力シート!K56 &amp;" 殿"</f>
        <v xml:space="preserve">  契約担当役 事務部長 ○○　○○ 殿</v>
      </c>
    </row>
    <row r="15" spans="1:11">
      <c r="G15" s="293" t="s">
        <v>1344</v>
      </c>
    </row>
    <row r="16" spans="1:11">
      <c r="G16" s="159"/>
      <c r="H16" s="9" t="str">
        <f>入力シート!$C$21</f>
        <v>○○県○○市○○</v>
      </c>
    </row>
    <row r="17" spans="1:11">
      <c r="G17" s="159"/>
      <c r="H17" s="9" t="str">
        <f>" " &amp; 入力シート!$C$22</f>
        <v xml:space="preserve"> 株式会社 ○○組</v>
      </c>
    </row>
    <row r="18" spans="1:11">
      <c r="G18" s="159"/>
      <c r="H18" s="9" t="str">
        <f>"  " &amp; 入力シート!$C$23 &amp; "　印"</f>
        <v xml:space="preserve">  代表取締役　　○○　○○　印</v>
      </c>
    </row>
    <row r="20" spans="1:11">
      <c r="B20" s="9" t="s">
        <v>352</v>
      </c>
    </row>
    <row r="23" spans="1:11">
      <c r="A23" s="2040" t="s">
        <v>343</v>
      </c>
      <c r="B23" s="2040"/>
      <c r="C23" s="2040"/>
      <c r="D23" s="2040"/>
      <c r="E23" s="2040"/>
      <c r="F23" s="2040"/>
      <c r="G23" s="2040"/>
      <c r="H23" s="2040"/>
      <c r="I23" s="2040"/>
      <c r="J23" s="2040"/>
      <c r="K23" s="2040"/>
    </row>
    <row r="24" spans="1:11">
      <c r="A24" s="57"/>
      <c r="B24" s="57"/>
      <c r="C24" s="57"/>
      <c r="D24" s="57"/>
      <c r="E24" s="57"/>
      <c r="F24" s="57"/>
      <c r="G24" s="57"/>
      <c r="H24" s="57"/>
      <c r="I24" s="57"/>
    </row>
    <row r="26" spans="1:11">
      <c r="B26" s="39" t="str">
        <f>"工事名： "&amp;入力シート!C5</f>
        <v>工事名： ○○工業高専校舎改修工事</v>
      </c>
      <c r="C26" s="39"/>
      <c r="D26" s="39"/>
      <c r="E26" s="39"/>
      <c r="F26" s="39"/>
      <c r="G26" s="39"/>
      <c r="H26" s="39"/>
      <c r="I26" s="39"/>
      <c r="J26" s="39"/>
      <c r="K26" s="39"/>
    </row>
    <row r="27" spans="1:11" ht="10.5" customHeight="1"/>
    <row r="28" spans="1:11" ht="24" customHeight="1">
      <c r="B28" s="58" t="s">
        <v>344</v>
      </c>
      <c r="C28" s="58"/>
      <c r="D28" s="58" t="s">
        <v>345</v>
      </c>
      <c r="E28" s="58"/>
      <c r="F28" s="58" t="s">
        <v>346</v>
      </c>
      <c r="G28" s="58"/>
      <c r="H28" s="58" t="s">
        <v>347</v>
      </c>
      <c r="I28" s="58"/>
      <c r="J28" s="59" t="s">
        <v>348</v>
      </c>
      <c r="K28" s="60"/>
    </row>
    <row r="29" spans="1:11" ht="24" customHeight="1">
      <c r="B29" s="61"/>
      <c r="C29" s="62"/>
      <c r="D29" s="61"/>
      <c r="E29" s="62"/>
      <c r="F29" s="61"/>
      <c r="G29" s="62"/>
      <c r="H29" s="61"/>
      <c r="I29" s="62"/>
      <c r="J29" s="22"/>
      <c r="K29" s="63"/>
    </row>
    <row r="30" spans="1:11" ht="24" customHeight="1">
      <c r="B30" s="64"/>
      <c r="C30" s="65"/>
      <c r="D30" s="64"/>
      <c r="E30" s="65"/>
      <c r="F30" s="64"/>
      <c r="G30" s="65"/>
      <c r="H30" s="64"/>
      <c r="I30" s="65"/>
      <c r="J30" s="26"/>
      <c r="K30" s="25"/>
    </row>
    <row r="31" spans="1:11" ht="24" customHeight="1">
      <c r="B31" s="64"/>
      <c r="C31" s="65"/>
      <c r="D31" s="64"/>
      <c r="E31" s="65"/>
      <c r="F31" s="64"/>
      <c r="G31" s="65"/>
      <c r="H31" s="64"/>
      <c r="I31" s="65"/>
      <c r="J31" s="26"/>
      <c r="K31" s="25"/>
    </row>
    <row r="32" spans="1:11" ht="24" customHeight="1">
      <c r="B32" s="64"/>
      <c r="C32" s="65"/>
      <c r="D32" s="64"/>
      <c r="E32" s="65"/>
      <c r="F32" s="64"/>
      <c r="G32" s="65"/>
      <c r="H32" s="64"/>
      <c r="I32" s="65"/>
      <c r="J32" s="26"/>
      <c r="K32" s="25"/>
    </row>
    <row r="33" spans="2:11" ht="24" customHeight="1">
      <c r="B33" s="64"/>
      <c r="C33" s="65"/>
      <c r="D33" s="64"/>
      <c r="E33" s="65"/>
      <c r="F33" s="64"/>
      <c r="G33" s="65"/>
      <c r="H33" s="64"/>
      <c r="I33" s="65"/>
      <c r="J33" s="26"/>
      <c r="K33" s="25"/>
    </row>
    <row r="34" spans="2:11" ht="24" customHeight="1">
      <c r="B34" s="64"/>
      <c r="C34" s="65"/>
      <c r="D34" s="64"/>
      <c r="E34" s="65"/>
      <c r="F34" s="64"/>
      <c r="G34" s="65"/>
      <c r="H34" s="64"/>
      <c r="I34" s="65"/>
      <c r="J34" s="26"/>
      <c r="K34" s="25"/>
    </row>
    <row r="35" spans="2:11" ht="24" customHeight="1">
      <c r="B35" s="64"/>
      <c r="C35" s="65"/>
      <c r="D35" s="64"/>
      <c r="E35" s="65"/>
      <c r="F35" s="64"/>
      <c r="G35" s="65"/>
      <c r="H35" s="64"/>
      <c r="I35" s="65"/>
      <c r="J35" s="26"/>
      <c r="K35" s="25"/>
    </row>
    <row r="36" spans="2:11" ht="24" customHeight="1">
      <c r="B36" s="64"/>
      <c r="C36" s="65"/>
      <c r="D36" s="64"/>
      <c r="E36" s="65"/>
      <c r="F36" s="64"/>
      <c r="G36" s="65"/>
      <c r="H36" s="64"/>
      <c r="I36" s="65"/>
      <c r="J36" s="26"/>
      <c r="K36" s="25"/>
    </row>
    <row r="37" spans="2:11" ht="24" customHeight="1">
      <c r="B37" s="66"/>
      <c r="C37" s="67"/>
      <c r="D37" s="66"/>
      <c r="E37" s="67"/>
      <c r="F37" s="66"/>
      <c r="G37" s="67"/>
      <c r="H37" s="66"/>
      <c r="I37" s="67"/>
      <c r="J37" s="38"/>
      <c r="K37" s="40"/>
    </row>
    <row r="39" spans="2:11">
      <c r="B39" s="68"/>
      <c r="C39" s="68"/>
      <c r="D39" s="68"/>
      <c r="E39" s="68"/>
      <c r="F39" s="68"/>
      <c r="G39" s="68"/>
      <c r="H39" s="68"/>
      <c r="I39" s="68"/>
      <c r="J39" s="68"/>
      <c r="K39" s="68"/>
    </row>
    <row r="40" spans="2:11">
      <c r="B40" s="69"/>
      <c r="C40" s="69"/>
      <c r="D40" s="69"/>
      <c r="E40" s="69"/>
      <c r="F40" s="69"/>
      <c r="G40" s="69"/>
      <c r="H40" s="69"/>
      <c r="I40" s="69"/>
      <c r="J40" s="69"/>
      <c r="K40" s="69"/>
    </row>
    <row r="41" spans="2:11">
      <c r="B41" s="9" t="s">
        <v>349</v>
      </c>
    </row>
    <row r="43" spans="2:11">
      <c r="C43" s="9" t="s">
        <v>350</v>
      </c>
    </row>
  </sheetData>
  <mergeCells count="2">
    <mergeCell ref="A6:K6"/>
    <mergeCell ref="A23:K23"/>
  </mergeCells>
  <phoneticPr fontId="2"/>
  <pageMargins left="0.78700000000000003" right="0.78700000000000003" top="0.98399999999999999" bottom="0.98399999999999999" header="0.51200000000000001" footer="0.51200000000000001"/>
  <pageSetup paperSize="9" orientation="portrait" horizontalDpi="40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indexed="50"/>
  </sheetPr>
  <dimension ref="A1:G45"/>
  <sheetViews>
    <sheetView workbookViewId="0">
      <selection activeCell="C2" sqref="C2"/>
    </sheetView>
  </sheetViews>
  <sheetFormatPr defaultColWidth="9" defaultRowHeight="13.5"/>
  <cols>
    <col min="1" max="1" width="10.625" style="45" customWidth="1"/>
    <col min="2" max="2" width="16.625" style="45" customWidth="1"/>
    <col min="3" max="3" width="18.625" style="45" customWidth="1"/>
    <col min="4" max="4" width="7.625" style="45" customWidth="1"/>
    <col min="5" max="5" width="10.625" style="45" customWidth="1"/>
    <col min="6" max="6" width="6.625" style="45" customWidth="1"/>
    <col min="7" max="7" width="14.625" style="45" customWidth="1"/>
    <col min="8" max="16384" width="9" style="45"/>
  </cols>
  <sheetData>
    <row r="1" spans="1:7">
      <c r="A1" s="45" t="s">
        <v>397</v>
      </c>
    </row>
    <row r="3" spans="1:7">
      <c r="G3" s="46" t="s">
        <v>315</v>
      </c>
    </row>
    <row r="4" spans="1:7">
      <c r="G4" s="46"/>
    </row>
    <row r="5" spans="1:7">
      <c r="A5" s="45" t="s">
        <v>452</v>
      </c>
    </row>
    <row r="6" spans="1:7">
      <c r="A6" s="282" t="str">
        <f>入力シート!C41 &amp;"  殿"</f>
        <v>○○　○○  殿</v>
      </c>
      <c r="B6" s="46"/>
    </row>
    <row r="7" spans="1:7">
      <c r="A7" s="282"/>
      <c r="B7" s="46"/>
    </row>
    <row r="9" spans="1:7">
      <c r="D9" s="45" t="s">
        <v>1340</v>
      </c>
    </row>
    <row r="10" spans="1:7">
      <c r="D10" s="281" t="str">
        <f>入力シート!C22</f>
        <v>株式会社 ○○組</v>
      </c>
    </row>
    <row r="11" spans="1:7" ht="14.25" customHeight="1">
      <c r="D11" s="282" t="str">
        <f>"現場代理人　"&amp;入力シート!C27 &amp; "   印"</f>
        <v>現場代理人　○○ ○○   印</v>
      </c>
    </row>
    <row r="15" spans="1:7" ht="18" customHeight="1">
      <c r="A15" s="1708" t="s">
        <v>398</v>
      </c>
      <c r="B15" s="1708"/>
      <c r="C15" s="1708"/>
      <c r="D15" s="1708"/>
      <c r="E15" s="1708"/>
      <c r="F15" s="1708"/>
      <c r="G15" s="1708"/>
    </row>
    <row r="20" spans="1:7">
      <c r="A20" s="45" t="s">
        <v>317</v>
      </c>
      <c r="B20" s="45" t="str">
        <f>入力シート!$C$5</f>
        <v>○○工業高専校舎改修工事</v>
      </c>
    </row>
    <row r="23" spans="1:7">
      <c r="A23" s="1682" t="s">
        <v>400</v>
      </c>
      <c r="B23" s="1682"/>
      <c r="C23" s="1682"/>
      <c r="D23" s="1682"/>
      <c r="E23" s="1682"/>
      <c r="F23" s="1682"/>
      <c r="G23" s="1682"/>
    </row>
    <row r="24" spans="1:7">
      <c r="A24" s="48"/>
      <c r="B24" s="48"/>
      <c r="C24" s="48"/>
      <c r="D24" s="48"/>
      <c r="E24" s="48"/>
      <c r="F24" s="48"/>
      <c r="G24" s="48"/>
    </row>
    <row r="25" spans="1:7">
      <c r="A25" s="48"/>
      <c r="B25" s="48"/>
      <c r="C25" s="48"/>
      <c r="D25" s="48"/>
      <c r="E25" s="48"/>
      <c r="F25" s="48"/>
      <c r="G25" s="48"/>
    </row>
    <row r="26" spans="1:7" ht="14.25" thickBot="1"/>
    <row r="27" spans="1:7" ht="27" customHeight="1">
      <c r="A27" s="83" t="s">
        <v>401</v>
      </c>
      <c r="B27" s="84" t="s">
        <v>402</v>
      </c>
      <c r="C27" s="84" t="s">
        <v>403</v>
      </c>
      <c r="D27" s="84" t="s">
        <v>404</v>
      </c>
      <c r="E27" s="84" t="s">
        <v>405</v>
      </c>
      <c r="F27" s="79" t="s">
        <v>406</v>
      </c>
      <c r="G27" s="85" t="s">
        <v>407</v>
      </c>
    </row>
    <row r="28" spans="1:7" ht="27" customHeight="1">
      <c r="A28" s="86"/>
      <c r="B28" s="87"/>
      <c r="C28" s="87"/>
      <c r="D28" s="87"/>
      <c r="E28" s="87"/>
      <c r="F28" s="87"/>
      <c r="G28" s="88"/>
    </row>
    <row r="29" spans="1:7" ht="27" customHeight="1">
      <c r="A29" s="86"/>
      <c r="B29" s="87"/>
      <c r="C29" s="87"/>
      <c r="D29" s="87"/>
      <c r="E29" s="87"/>
      <c r="F29" s="87"/>
      <c r="G29" s="88"/>
    </row>
    <row r="30" spans="1:7" ht="27" customHeight="1">
      <c r="A30" s="86"/>
      <c r="B30" s="87"/>
      <c r="C30" s="87"/>
      <c r="D30" s="87"/>
      <c r="E30" s="87"/>
      <c r="F30" s="87"/>
      <c r="G30" s="88"/>
    </row>
    <row r="31" spans="1:7" ht="27" customHeight="1">
      <c r="A31" s="86"/>
      <c r="B31" s="87"/>
      <c r="C31" s="87"/>
      <c r="D31" s="87"/>
      <c r="E31" s="87"/>
      <c r="F31" s="87"/>
      <c r="G31" s="88"/>
    </row>
    <row r="32" spans="1:7" ht="27" customHeight="1">
      <c r="A32" s="86"/>
      <c r="B32" s="87"/>
      <c r="C32" s="87"/>
      <c r="D32" s="87"/>
      <c r="E32" s="87"/>
      <c r="F32" s="87"/>
      <c r="G32" s="88"/>
    </row>
    <row r="33" spans="1:7" ht="27" customHeight="1">
      <c r="A33" s="86"/>
      <c r="B33" s="87"/>
      <c r="C33" s="87"/>
      <c r="D33" s="87"/>
      <c r="E33" s="87"/>
      <c r="F33" s="87"/>
      <c r="G33" s="88"/>
    </row>
    <row r="34" spans="1:7" ht="27" customHeight="1">
      <c r="A34" s="86"/>
      <c r="B34" s="87"/>
      <c r="C34" s="87"/>
      <c r="D34" s="87"/>
      <c r="E34" s="87"/>
      <c r="F34" s="87"/>
      <c r="G34" s="88"/>
    </row>
    <row r="35" spans="1:7" ht="27" customHeight="1">
      <c r="A35" s="86"/>
      <c r="B35" s="87"/>
      <c r="C35" s="87"/>
      <c r="D35" s="87"/>
      <c r="E35" s="87"/>
      <c r="F35" s="87"/>
      <c r="G35" s="88"/>
    </row>
    <row r="36" spans="1:7" ht="27" customHeight="1">
      <c r="A36" s="86"/>
      <c r="B36" s="87"/>
      <c r="C36" s="87"/>
      <c r="D36" s="87"/>
      <c r="E36" s="87"/>
      <c r="F36" s="87"/>
      <c r="G36" s="88"/>
    </row>
    <row r="37" spans="1:7" ht="27" customHeight="1">
      <c r="A37" s="86"/>
      <c r="B37" s="87"/>
      <c r="C37" s="87"/>
      <c r="D37" s="87"/>
      <c r="E37" s="87"/>
      <c r="F37" s="87"/>
      <c r="G37" s="88"/>
    </row>
    <row r="38" spans="1:7" ht="27" customHeight="1">
      <c r="A38" s="86"/>
      <c r="B38" s="87"/>
      <c r="C38" s="87"/>
      <c r="D38" s="87"/>
      <c r="E38" s="87"/>
      <c r="F38" s="87"/>
      <c r="G38" s="88"/>
    </row>
    <row r="39" spans="1:7" ht="27" customHeight="1">
      <c r="A39" s="86"/>
      <c r="B39" s="87"/>
      <c r="C39" s="87"/>
      <c r="D39" s="87"/>
      <c r="E39" s="87"/>
      <c r="F39" s="87"/>
      <c r="G39" s="88"/>
    </row>
    <row r="40" spans="1:7" ht="27" customHeight="1">
      <c r="A40" s="86"/>
      <c r="B40" s="87"/>
      <c r="C40" s="87"/>
      <c r="D40" s="87"/>
      <c r="E40" s="87"/>
      <c r="F40" s="87"/>
      <c r="G40" s="88"/>
    </row>
    <row r="41" spans="1:7" ht="27" customHeight="1">
      <c r="A41" s="86"/>
      <c r="B41" s="87"/>
      <c r="C41" s="87"/>
      <c r="D41" s="87"/>
      <c r="E41" s="87"/>
      <c r="F41" s="87"/>
      <c r="G41" s="88"/>
    </row>
    <row r="42" spans="1:7" ht="27" customHeight="1" thickBot="1">
      <c r="A42" s="89"/>
      <c r="B42" s="90"/>
      <c r="C42" s="90"/>
      <c r="D42" s="90"/>
      <c r="E42" s="90"/>
      <c r="F42" s="90"/>
      <c r="G42" s="91"/>
    </row>
    <row r="43" spans="1:7" ht="7.5" customHeight="1">
      <c r="A43" s="92"/>
      <c r="B43" s="92"/>
      <c r="C43" s="92"/>
      <c r="D43" s="92"/>
      <c r="E43" s="92"/>
      <c r="F43" s="92"/>
      <c r="G43" s="92"/>
    </row>
    <row r="44" spans="1:7" ht="7.5" customHeight="1"/>
    <row r="45" spans="1:7">
      <c r="A45" s="45" t="s">
        <v>399</v>
      </c>
    </row>
  </sheetData>
  <mergeCells count="2">
    <mergeCell ref="A15:G15"/>
    <mergeCell ref="A23:G23"/>
  </mergeCells>
  <phoneticPr fontId="2"/>
  <pageMargins left="0.78700000000000003" right="0.78700000000000003" top="0.73" bottom="0.98399999999999999"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310"/>
  <sheetViews>
    <sheetView topLeftCell="A82" zoomScale="115" zoomScaleNormal="115" workbookViewId="0">
      <selection activeCell="I96" sqref="I96"/>
    </sheetView>
  </sheetViews>
  <sheetFormatPr defaultColWidth="9" defaultRowHeight="13.5"/>
  <cols>
    <col min="1" max="1" width="9.375" style="152" customWidth="1"/>
    <col min="2" max="2" width="5" style="152" customWidth="1"/>
    <col min="3" max="3" width="3.375" style="152" customWidth="1"/>
    <col min="4" max="4" width="13.125" style="152" customWidth="1"/>
    <col min="5" max="5" width="2.5" style="152" customWidth="1"/>
    <col min="6" max="6" width="10.375" style="152" customWidth="1"/>
    <col min="7" max="7" width="9" style="152"/>
    <col min="8" max="8" width="3.75" style="152" customWidth="1"/>
    <col min="9" max="9" width="29.125" style="152" customWidth="1"/>
    <col min="10" max="10" width="3.625" style="152" customWidth="1"/>
    <col min="11" max="11" width="1.875" style="152" customWidth="1"/>
    <col min="12" max="16384" width="9" style="152"/>
  </cols>
  <sheetData>
    <row r="1" spans="1:12">
      <c r="A1" s="151"/>
    </row>
    <row r="2" spans="1:12">
      <c r="A2" s="151"/>
    </row>
    <row r="3" spans="1:12">
      <c r="D3" s="1232"/>
      <c r="F3" s="1502">
        <v>1</v>
      </c>
      <c r="H3" s="1345">
        <v>1</v>
      </c>
      <c r="I3" s="1346" t="s">
        <v>40</v>
      </c>
      <c r="J3" s="1232"/>
      <c r="K3" s="1232"/>
      <c r="L3" s="1232"/>
    </row>
    <row r="4" spans="1:12">
      <c r="D4" s="1232"/>
      <c r="F4" s="1503"/>
      <c r="G4" s="1347" t="s">
        <v>1627</v>
      </c>
      <c r="H4" s="1345">
        <v>2</v>
      </c>
      <c r="I4" s="1346" t="s">
        <v>55</v>
      </c>
      <c r="J4" s="1232" t="s">
        <v>1551</v>
      </c>
      <c r="K4" s="1232"/>
      <c r="L4" s="1232"/>
    </row>
    <row r="5" spans="1:12">
      <c r="D5" s="1232"/>
      <c r="F5" s="1504"/>
      <c r="H5" s="1345">
        <v>3</v>
      </c>
      <c r="I5" s="1346" t="s">
        <v>41</v>
      </c>
      <c r="J5" s="1232" t="s">
        <v>1624</v>
      </c>
      <c r="K5" s="1232"/>
      <c r="L5" s="1232"/>
    </row>
    <row r="6" spans="1:12">
      <c r="D6" s="1232"/>
      <c r="F6" s="1476"/>
      <c r="H6" s="1477"/>
      <c r="I6" s="1478"/>
      <c r="J6" s="1232"/>
      <c r="K6" s="1232"/>
      <c r="L6" s="1232"/>
    </row>
    <row r="7" spans="1:12">
      <c r="D7" s="1232"/>
      <c r="F7" s="1476"/>
      <c r="H7" s="1477"/>
      <c r="I7" s="1478"/>
      <c r="J7" s="1232"/>
      <c r="K7" s="1232"/>
      <c r="L7" s="1232"/>
    </row>
    <row r="8" spans="1:12">
      <c r="D8" s="152" t="s">
        <v>1823</v>
      </c>
    </row>
    <row r="9" spans="1:12">
      <c r="D9" s="1233" t="s">
        <v>1548</v>
      </c>
      <c r="E9" s="1231"/>
      <c r="F9" s="156"/>
      <c r="G9" s="156"/>
    </row>
    <row r="10" spans="1:12">
      <c r="D10" s="1232" t="s">
        <v>1549</v>
      </c>
      <c r="E10" s="1231"/>
      <c r="F10" s="156"/>
      <c r="G10" s="156"/>
    </row>
    <row r="11" spans="1:12">
      <c r="D11" s="1232" t="s">
        <v>1472</v>
      </c>
      <c r="E11" s="1231"/>
      <c r="F11" s="156"/>
      <c r="G11" s="156"/>
    </row>
    <row r="12" spans="1:12" ht="18.75">
      <c r="B12" s="420" t="s">
        <v>1550</v>
      </c>
    </row>
    <row r="14" spans="1:12">
      <c r="A14" s="151"/>
      <c r="B14" s="151"/>
      <c r="C14" s="151"/>
      <c r="D14" s="151"/>
      <c r="E14" s="151"/>
      <c r="F14" s="151"/>
      <c r="G14" s="151"/>
      <c r="H14" s="151"/>
      <c r="I14" s="445" t="s">
        <v>56</v>
      </c>
      <c r="K14" s="151"/>
    </row>
    <row r="15" spans="1:12">
      <c r="A15" s="151"/>
      <c r="B15" s="151"/>
      <c r="C15" s="151"/>
      <c r="D15" s="151"/>
      <c r="E15" s="151"/>
      <c r="F15" s="151"/>
      <c r="G15" s="151"/>
      <c r="H15" s="151"/>
      <c r="I15" s="151"/>
      <c r="J15" s="151"/>
      <c r="K15" s="151"/>
    </row>
    <row r="16" spans="1:12">
      <c r="A16" s="151"/>
      <c r="B16" s="151"/>
      <c r="C16" s="151"/>
      <c r="D16" s="151"/>
      <c r="E16" s="151"/>
      <c r="F16" s="151"/>
      <c r="G16" s="151"/>
      <c r="H16" s="151"/>
      <c r="I16" s="151"/>
      <c r="J16" s="151"/>
      <c r="K16" s="151"/>
    </row>
    <row r="17" spans="1:11" ht="29.25" customHeight="1">
      <c r="A17" s="151"/>
      <c r="B17" s="151"/>
      <c r="C17" s="151"/>
      <c r="D17" s="151"/>
      <c r="E17" s="151"/>
      <c r="F17" s="151"/>
      <c r="G17" s="151"/>
      <c r="H17" s="151"/>
      <c r="I17" s="151"/>
      <c r="J17" s="151"/>
      <c r="K17" s="151"/>
    </row>
    <row r="18" spans="1:11" ht="17.25">
      <c r="A18" s="1523" t="str">
        <f>LOOKUP(F3,H3:H5,I3:I5) &amp; "技術検査結果通知書"</f>
        <v>完成技術検査結果通知書</v>
      </c>
      <c r="B18" s="1523"/>
      <c r="C18" s="1523"/>
      <c r="D18" s="1523"/>
      <c r="E18" s="1523"/>
      <c r="F18" s="1523"/>
      <c r="G18" s="1523"/>
      <c r="H18" s="1523"/>
      <c r="I18" s="1523"/>
      <c r="J18" s="1523"/>
      <c r="K18" s="151"/>
    </row>
    <row r="19" spans="1:11">
      <c r="A19" s="151"/>
      <c r="B19" s="151"/>
      <c r="C19" s="151"/>
      <c r="D19" s="151"/>
      <c r="E19" s="151"/>
      <c r="F19" s="151"/>
      <c r="G19" s="151"/>
      <c r="H19" s="151"/>
      <c r="I19" s="151"/>
      <c r="J19" s="151"/>
      <c r="K19" s="151"/>
    </row>
    <row r="20" spans="1:11">
      <c r="A20" s="151"/>
      <c r="B20" s="151"/>
      <c r="C20" s="151"/>
      <c r="D20" s="151"/>
      <c r="E20" s="151"/>
      <c r="F20" s="151"/>
      <c r="G20" s="151"/>
      <c r="H20" s="151"/>
      <c r="I20" s="151"/>
      <c r="J20" s="151"/>
      <c r="K20" s="151"/>
    </row>
    <row r="21" spans="1:11">
      <c r="A21" s="151"/>
      <c r="B21" s="151"/>
      <c r="C21" s="151"/>
      <c r="D21" s="151"/>
      <c r="E21" s="151"/>
      <c r="F21" s="151"/>
      <c r="G21" s="151"/>
      <c r="H21" s="151"/>
      <c r="I21" s="151"/>
      <c r="J21" s="151"/>
      <c r="K21" s="151"/>
    </row>
    <row r="22" spans="1:11">
      <c r="A22" s="446" t="s">
        <v>1334</v>
      </c>
      <c r="B22" s="151"/>
      <c r="C22" s="2" t="str">
        <f>入力シート!$C$21</f>
        <v>○○県○○市○○</v>
      </c>
      <c r="D22" s="2"/>
      <c r="E22" s="151"/>
      <c r="F22" s="151"/>
      <c r="G22" s="2"/>
      <c r="H22" s="151"/>
      <c r="I22" s="151"/>
      <c r="J22" s="151"/>
      <c r="K22" s="151"/>
    </row>
    <row r="23" spans="1:11">
      <c r="A23" s="151"/>
      <c r="B23" s="151"/>
      <c r="C23" s="2" t="str">
        <f>" "&amp;入力シート!$C$22</f>
        <v xml:space="preserve"> 株式会社 ○○組</v>
      </c>
      <c r="D23" s="2"/>
      <c r="E23" s="151"/>
      <c r="F23" s="151"/>
      <c r="G23" s="151"/>
      <c r="H23" s="151"/>
      <c r="I23" s="151"/>
      <c r="J23" s="151"/>
      <c r="K23" s="151"/>
    </row>
    <row r="24" spans="1:11">
      <c r="A24" s="151"/>
      <c r="B24" s="151"/>
      <c r="C24" s="2" t="str">
        <f>"  "&amp;入力シート!$C$23 &amp;"  殿"</f>
        <v xml:space="preserve">  代表取締役　　○○　○○  殿</v>
      </c>
      <c r="D24" s="2"/>
      <c r="E24" s="151"/>
      <c r="F24" s="151"/>
      <c r="G24" s="151"/>
      <c r="H24" s="151"/>
      <c r="I24" s="151"/>
      <c r="J24" s="151"/>
      <c r="K24" s="151"/>
    </row>
    <row r="25" spans="1:11" ht="20.25" customHeight="1">
      <c r="A25" s="151"/>
      <c r="B25" s="2"/>
      <c r="C25" s="151"/>
      <c r="D25" s="151"/>
      <c r="E25" s="151"/>
      <c r="F25" s="151"/>
      <c r="G25" s="151"/>
      <c r="H25" s="151"/>
      <c r="I25" s="151"/>
      <c r="J25" s="151"/>
      <c r="K25" s="151"/>
    </row>
    <row r="26" spans="1:11">
      <c r="A26" s="151"/>
      <c r="B26" s="151"/>
      <c r="C26" s="151"/>
      <c r="D26" s="151"/>
      <c r="E26" s="151"/>
      <c r="F26" s="151"/>
      <c r="G26" s="2" t="str">
        <f>"　"&amp;入力シート!$K$54</f>
        <v>　独立行政法人国立高等専門学校機構</v>
      </c>
      <c r="H26" s="151"/>
      <c r="I26" s="151"/>
      <c r="J26" s="151"/>
      <c r="K26" s="151"/>
    </row>
    <row r="27" spans="1:11">
      <c r="A27" s="2"/>
      <c r="B27" s="151"/>
      <c r="C27" s="151"/>
      <c r="D27" s="151"/>
      <c r="E27" s="151"/>
      <c r="F27" s="151"/>
      <c r="G27" s="5" t="str">
        <f>" 　" &amp;入力シート!$K$55</f>
        <v xml:space="preserve"> 　○○工業高等専門学校</v>
      </c>
      <c r="H27" s="151"/>
      <c r="I27" s="151"/>
      <c r="J27" s="151"/>
      <c r="K27" s="151"/>
    </row>
    <row r="28" spans="1:11">
      <c r="A28" s="2"/>
      <c r="B28" s="151"/>
      <c r="C28" s="151"/>
      <c r="D28" s="151"/>
      <c r="E28" s="151"/>
      <c r="F28" s="151"/>
      <c r="G28" s="444" t="str">
        <f>"　  " &amp;入力シート!$K$56 &amp; "　 印"</f>
        <v>　  契約担当役 事務部長 ○○　○○　 印</v>
      </c>
      <c r="H28" s="151"/>
      <c r="I28" s="151"/>
      <c r="J28" s="151"/>
      <c r="K28" s="151"/>
    </row>
    <row r="29" spans="1:11">
      <c r="A29" s="151"/>
      <c r="B29" s="151"/>
      <c r="C29" s="151"/>
      <c r="D29" s="151"/>
      <c r="E29" s="151"/>
      <c r="F29" s="151"/>
      <c r="G29" s="2"/>
      <c r="H29" s="151"/>
      <c r="I29" s="151"/>
      <c r="J29" s="151"/>
      <c r="K29" s="151"/>
    </row>
    <row r="30" spans="1:11">
      <c r="A30" s="151"/>
      <c r="B30" s="151"/>
      <c r="C30" s="151"/>
      <c r="D30" s="151"/>
      <c r="E30" s="151"/>
      <c r="F30" s="151"/>
      <c r="G30" s="151"/>
      <c r="H30" s="151"/>
      <c r="I30" s="151"/>
      <c r="J30" s="151"/>
      <c r="K30" s="151"/>
    </row>
    <row r="31" spans="1:11" ht="18" customHeight="1">
      <c r="A31" s="151"/>
      <c r="B31" s="151"/>
      <c r="C31" s="151"/>
      <c r="D31" s="151"/>
      <c r="E31" s="151"/>
      <c r="F31" s="151"/>
      <c r="G31" s="151"/>
      <c r="H31" s="151"/>
      <c r="I31" s="151"/>
      <c r="J31" s="151"/>
      <c r="K31" s="151"/>
    </row>
    <row r="32" spans="1:11">
      <c r="A32" s="151"/>
      <c r="B32" s="908"/>
      <c r="C32" s="151"/>
      <c r="D32" s="151"/>
      <c r="E32" s="151"/>
      <c r="F32" s="151"/>
      <c r="G32" s="151"/>
      <c r="H32" s="151"/>
      <c r="I32" s="151"/>
      <c r="J32" s="151"/>
      <c r="K32" s="151"/>
    </row>
    <row r="33" spans="1:11">
      <c r="A33" s="151"/>
      <c r="B33" s="151"/>
      <c r="C33" s="151"/>
      <c r="D33" s="151"/>
      <c r="E33" s="151"/>
      <c r="F33" s="151"/>
      <c r="G33" s="151"/>
      <c r="H33" s="151"/>
      <c r="I33" s="151"/>
      <c r="J33" s="151"/>
      <c r="K33" s="151"/>
    </row>
    <row r="34" spans="1:11" ht="27" customHeight="1">
      <c r="A34" s="151"/>
      <c r="B34" s="1522" t="str">
        <f>技術検査実施日&amp;"に実施した"&amp;LEFT(A18,LEN(A18)-5)&amp; "の結果を通知します。"</f>
        <v>平成２１年  １月２９日に実施した完成技術検査の結果を通知します。</v>
      </c>
      <c r="C34" s="1522"/>
      <c r="D34" s="1522"/>
      <c r="E34" s="1522"/>
      <c r="F34" s="1522"/>
      <c r="G34" s="1522"/>
      <c r="H34" s="1522"/>
      <c r="I34" s="1522"/>
      <c r="J34" s="151"/>
      <c r="K34" s="151"/>
    </row>
    <row r="35" spans="1:11" ht="55.5" customHeight="1">
      <c r="A35" s="151"/>
      <c r="B35" s="151"/>
      <c r="C35" s="151"/>
      <c r="D35" s="151"/>
      <c r="E35" s="151"/>
      <c r="F35" s="151"/>
      <c r="G35" s="151"/>
      <c r="H35" s="151"/>
      <c r="I35" s="151"/>
      <c r="J35" s="151"/>
      <c r="K35" s="151"/>
    </row>
    <row r="36" spans="1:11">
      <c r="A36" s="151"/>
      <c r="B36" s="151"/>
      <c r="C36" s="151"/>
      <c r="D36" s="151"/>
      <c r="E36" s="151"/>
      <c r="F36" s="151"/>
      <c r="G36" s="151"/>
      <c r="H36" s="151"/>
      <c r="I36" s="151"/>
      <c r="J36" s="151"/>
      <c r="K36" s="151"/>
    </row>
    <row r="37" spans="1:11">
      <c r="A37" s="1501" t="s">
        <v>267</v>
      </c>
      <c r="B37" s="1501"/>
      <c r="C37" s="1501"/>
      <c r="D37" s="1501"/>
      <c r="E37" s="1501"/>
      <c r="F37" s="1501"/>
      <c r="G37" s="1501"/>
      <c r="H37" s="1501"/>
      <c r="I37" s="1501"/>
      <c r="J37" s="1501"/>
      <c r="K37" s="151"/>
    </row>
    <row r="38" spans="1:11" ht="24.75" customHeight="1">
      <c r="A38" s="447"/>
      <c r="B38" s="447"/>
      <c r="C38" s="447"/>
      <c r="D38" s="447"/>
      <c r="E38" s="447"/>
      <c r="F38" s="447"/>
      <c r="G38" s="447"/>
      <c r="H38" s="447"/>
      <c r="I38" s="447"/>
      <c r="J38" s="447"/>
      <c r="K38" s="151"/>
    </row>
    <row r="39" spans="1:11">
      <c r="A39" s="151"/>
      <c r="B39" s="151"/>
      <c r="C39" s="151"/>
      <c r="D39" s="151"/>
      <c r="E39" s="151"/>
      <c r="F39" s="151"/>
      <c r="G39" s="151"/>
      <c r="H39" s="151"/>
      <c r="I39" s="151"/>
      <c r="J39" s="151"/>
      <c r="K39" s="151"/>
    </row>
    <row r="40" spans="1:11">
      <c r="A40" s="151"/>
      <c r="B40" s="449" t="s">
        <v>418</v>
      </c>
      <c r="C40" s="151" t="s">
        <v>33</v>
      </c>
      <c r="D40" s="151"/>
      <c r="E40" s="151"/>
      <c r="F40" s="448" t="str">
        <f>入力シート!$C$5</f>
        <v>○○工業高専校舎改修工事</v>
      </c>
      <c r="G40" s="447"/>
      <c r="H40" s="151"/>
      <c r="I40" s="151"/>
      <c r="J40" s="151"/>
      <c r="K40" s="151"/>
    </row>
    <row r="41" spans="1:11" ht="17.25" customHeight="1">
      <c r="A41" s="151"/>
      <c r="B41" s="449"/>
      <c r="C41" s="151"/>
      <c r="D41" s="151"/>
      <c r="E41" s="447"/>
      <c r="F41" s="447"/>
      <c r="G41" s="447"/>
      <c r="H41" s="151"/>
      <c r="I41" s="151"/>
      <c r="J41" s="151"/>
      <c r="K41" s="151"/>
    </row>
    <row r="42" spans="1:11" ht="7.5" customHeight="1">
      <c r="A42" s="151"/>
      <c r="B42" s="151"/>
      <c r="C42" s="151"/>
      <c r="D42" s="151"/>
      <c r="E42" s="447"/>
      <c r="F42" s="447"/>
      <c r="G42" s="450"/>
      <c r="H42" s="451"/>
      <c r="I42" s="151"/>
      <c r="J42" s="151"/>
      <c r="K42" s="151"/>
    </row>
    <row r="43" spans="1:11">
      <c r="A43" s="151"/>
      <c r="B43" s="449" t="s">
        <v>77</v>
      </c>
      <c r="C43" s="151" t="s">
        <v>301</v>
      </c>
      <c r="D43" s="151"/>
      <c r="E43" s="151"/>
      <c r="F43" s="1526">
        <f>入力シート!$C$31</f>
        <v>39808</v>
      </c>
      <c r="G43" s="1526"/>
      <c r="H43" s="1526"/>
      <c r="I43" s="151"/>
      <c r="J43" s="151"/>
      <c r="K43" s="151"/>
    </row>
    <row r="44" spans="1:11" ht="17.25" customHeight="1">
      <c r="A44" s="151"/>
      <c r="B44" s="449"/>
      <c r="C44" s="151"/>
      <c r="D44" s="151"/>
      <c r="E44" s="447"/>
      <c r="F44" s="447"/>
      <c r="G44" s="450"/>
      <c r="H44" s="451"/>
      <c r="I44" s="151"/>
      <c r="J44" s="151"/>
      <c r="K44" s="151"/>
    </row>
    <row r="45" spans="1:11" ht="6" customHeight="1">
      <c r="A45" s="151"/>
      <c r="B45" s="151"/>
      <c r="C45" s="151"/>
      <c r="D45" s="151"/>
      <c r="E45" s="447"/>
      <c r="F45" s="447"/>
      <c r="G45" s="447"/>
      <c r="H45" s="151"/>
      <c r="I45" s="151"/>
      <c r="J45" s="151"/>
      <c r="K45" s="151"/>
    </row>
    <row r="46" spans="1:11">
      <c r="A46" s="151"/>
      <c r="B46" s="449" t="s">
        <v>78</v>
      </c>
      <c r="C46" s="151" t="s">
        <v>554</v>
      </c>
      <c r="D46" s="151"/>
      <c r="E46" s="447"/>
      <c r="F46" s="452" t="str">
        <f>TEXT(入力シート!$C$7,"GGGE年M月D日") &amp; "～" &amp; TEXT(入力シート!$C$8,"GGGE年M月D日")</f>
        <v>平成20年6月27日～平成21年1月1日</v>
      </c>
      <c r="G46" s="447"/>
      <c r="H46" s="151"/>
      <c r="I46" s="151"/>
      <c r="J46" s="151"/>
      <c r="K46" s="151"/>
    </row>
    <row r="47" spans="1:11" ht="17.25" customHeight="1">
      <c r="A47" s="151"/>
      <c r="B47" s="449"/>
      <c r="C47" s="151"/>
      <c r="D47" s="151"/>
      <c r="E47" s="447"/>
      <c r="F47" s="447"/>
      <c r="G47" s="447"/>
      <c r="H47" s="151"/>
      <c r="I47" s="151"/>
      <c r="J47" s="151"/>
      <c r="K47" s="151"/>
    </row>
    <row r="48" spans="1:11" ht="6.75" customHeight="1">
      <c r="A48" s="151"/>
      <c r="B48" s="151"/>
      <c r="C48" s="151"/>
      <c r="D48" s="151"/>
      <c r="E48" s="447"/>
      <c r="F48" s="447"/>
      <c r="G48" s="447"/>
      <c r="H48" s="151"/>
      <c r="I48" s="151"/>
      <c r="J48" s="151"/>
      <c r="K48" s="151"/>
    </row>
    <row r="49" spans="1:11">
      <c r="A49" s="151"/>
      <c r="B49" s="449" t="s">
        <v>79</v>
      </c>
      <c r="C49" s="151" t="s">
        <v>32</v>
      </c>
      <c r="D49" s="151"/>
      <c r="E49" s="151"/>
      <c r="F49" s="1526">
        <f>入力シート!$C$14</f>
        <v>39842</v>
      </c>
      <c r="G49" s="1526"/>
      <c r="H49" s="1526"/>
      <c r="I49" s="151"/>
      <c r="J49" s="151"/>
      <c r="K49" s="151"/>
    </row>
    <row r="50" spans="1:11" ht="17.25" customHeight="1">
      <c r="A50" s="151"/>
      <c r="B50" s="151"/>
      <c r="C50" s="151"/>
      <c r="D50" s="151"/>
      <c r="E50" s="447"/>
      <c r="F50" s="447"/>
      <c r="G50" s="447"/>
      <c r="H50" s="151"/>
      <c r="I50" s="151"/>
      <c r="J50" s="151"/>
      <c r="K50" s="151"/>
    </row>
    <row r="51" spans="1:11" ht="6.75" customHeight="1">
      <c r="A51" s="449"/>
      <c r="B51" s="151"/>
      <c r="C51" s="151"/>
      <c r="D51" s="151"/>
      <c r="E51" s="447"/>
      <c r="F51" s="447"/>
      <c r="G51" s="447"/>
      <c r="H51" s="151"/>
      <c r="I51" s="151"/>
      <c r="J51" s="151"/>
      <c r="K51" s="151"/>
    </row>
    <row r="52" spans="1:11">
      <c r="A52" s="451"/>
      <c r="B52" s="453" t="s">
        <v>34</v>
      </c>
      <c r="C52" s="451" t="s">
        <v>604</v>
      </c>
      <c r="D52" s="451"/>
      <c r="E52" s="151"/>
      <c r="F52" s="1525" t="s">
        <v>605</v>
      </c>
      <c r="G52" s="1525"/>
      <c r="H52" s="1525"/>
      <c r="I52" s="451"/>
      <c r="J52" s="451"/>
      <c r="K52" s="151"/>
    </row>
    <row r="53" spans="1:11" ht="17.25" customHeight="1">
      <c r="A53" s="451"/>
      <c r="B53" s="451"/>
      <c r="C53" s="451"/>
      <c r="D53" s="451"/>
      <c r="E53" s="451"/>
      <c r="F53" s="151"/>
      <c r="G53" s="151"/>
      <c r="H53" s="151"/>
      <c r="I53" s="451"/>
      <c r="J53" s="451"/>
      <c r="K53" s="151"/>
    </row>
    <row r="54" spans="1:11" ht="6" customHeight="1">
      <c r="A54" s="151"/>
      <c r="B54" s="151"/>
      <c r="C54" s="151"/>
      <c r="D54" s="151"/>
      <c r="E54" s="151"/>
      <c r="F54" s="151"/>
      <c r="G54" s="151"/>
      <c r="H54" s="151"/>
      <c r="I54" s="151"/>
      <c r="J54" s="151"/>
      <c r="K54" s="151"/>
    </row>
    <row r="55" spans="1:11">
      <c r="A55" s="151"/>
      <c r="B55" s="449" t="s">
        <v>35</v>
      </c>
      <c r="C55" s="151" t="s">
        <v>36</v>
      </c>
      <c r="D55" s="151"/>
      <c r="E55" s="454"/>
      <c r="F55" s="454"/>
      <c r="G55" s="454"/>
      <c r="H55" s="151"/>
      <c r="I55" s="151"/>
      <c r="J55" s="151"/>
      <c r="K55" s="151"/>
    </row>
    <row r="56" spans="1:11" ht="30.75" customHeight="1">
      <c r="A56" s="151"/>
      <c r="B56" s="151"/>
      <c r="C56" s="446" t="s">
        <v>37</v>
      </c>
      <c r="D56" s="446"/>
      <c r="E56" s="151"/>
      <c r="F56" s="151" t="str">
        <f>入力シート!$K$45</f>
        <v>○○県○○市○○町○○番地</v>
      </c>
      <c r="G56" s="151"/>
      <c r="H56" s="151"/>
      <c r="I56" s="151"/>
      <c r="J56" s="151"/>
      <c r="K56" s="151"/>
    </row>
    <row r="57" spans="1:11">
      <c r="A57" s="151"/>
      <c r="B57" s="151"/>
      <c r="C57" s="446" t="s">
        <v>38</v>
      </c>
      <c r="D57" s="446"/>
      <c r="E57" s="151"/>
      <c r="F57" s="455" t="str">
        <f>入力シート!$K$47</f>
        <v>○○工業高等専門学校</v>
      </c>
      <c r="G57" s="151"/>
      <c r="H57" s="151"/>
      <c r="I57" s="151"/>
      <c r="J57" s="151"/>
      <c r="K57" s="151"/>
    </row>
    <row r="58" spans="1:11">
      <c r="A58" s="151"/>
      <c r="B58" s="151"/>
      <c r="C58" s="446"/>
      <c r="D58" s="446"/>
      <c r="E58" s="151"/>
      <c r="F58" s="151" t="s">
        <v>54</v>
      </c>
      <c r="G58" s="151"/>
      <c r="H58" s="151"/>
      <c r="I58" s="151"/>
      <c r="J58" s="151"/>
      <c r="K58" s="151"/>
    </row>
    <row r="59" spans="1:11">
      <c r="A59" s="151"/>
      <c r="B59" s="151"/>
      <c r="C59" s="446" t="s">
        <v>39</v>
      </c>
      <c r="D59" s="446"/>
      <c r="E59" s="151"/>
      <c r="F59" s="456" t="str">
        <f>入力シート!K52</f>
        <v>００００－００－００００</v>
      </c>
      <c r="G59" s="151"/>
      <c r="H59" s="151"/>
      <c r="I59" s="151"/>
      <c r="J59" s="151"/>
      <c r="K59" s="151"/>
    </row>
    <row r="60" spans="1:11">
      <c r="A60" s="151"/>
      <c r="B60" s="151"/>
      <c r="C60" s="151"/>
      <c r="D60" s="151"/>
      <c r="E60" s="151"/>
      <c r="F60" s="151"/>
      <c r="G60" s="151"/>
      <c r="H60" s="151"/>
      <c r="I60" s="151"/>
      <c r="J60" s="151"/>
      <c r="K60" s="151"/>
    </row>
    <row r="61" spans="1:11">
      <c r="A61" s="151"/>
      <c r="B61" s="151"/>
      <c r="C61" s="151"/>
      <c r="D61" s="151"/>
      <c r="E61" s="151"/>
      <c r="F61" s="151"/>
      <c r="G61" s="151"/>
      <c r="H61" s="151"/>
      <c r="I61" s="151"/>
      <c r="J61" s="151"/>
      <c r="K61" s="151"/>
    </row>
    <row r="62" spans="1:11">
      <c r="A62" s="151"/>
      <c r="B62" s="151"/>
      <c r="C62" s="151"/>
      <c r="D62" s="151"/>
      <c r="E62" s="151"/>
      <c r="F62" s="151"/>
      <c r="G62" s="151"/>
      <c r="H62" s="151"/>
      <c r="I62" s="445" t="s">
        <v>56</v>
      </c>
      <c r="K62" s="151"/>
    </row>
    <row r="63" spans="1:11">
      <c r="A63" s="151"/>
      <c r="B63" s="151"/>
      <c r="C63" s="151"/>
      <c r="D63" s="151"/>
      <c r="E63" s="151"/>
      <c r="F63" s="151"/>
      <c r="G63" s="151"/>
      <c r="H63" s="151"/>
      <c r="I63" s="151"/>
      <c r="J63" s="151"/>
      <c r="K63" s="151"/>
    </row>
    <row r="64" spans="1:11">
      <c r="A64" s="151"/>
      <c r="B64" s="151"/>
      <c r="C64" s="151"/>
      <c r="D64" s="151"/>
      <c r="E64" s="151"/>
      <c r="F64" s="151"/>
      <c r="G64" s="151"/>
      <c r="H64" s="151"/>
      <c r="I64" s="151"/>
      <c r="J64" s="151"/>
      <c r="K64" s="151"/>
    </row>
    <row r="65" spans="1:11">
      <c r="A65" s="151"/>
      <c r="B65" s="151"/>
      <c r="C65" s="151"/>
      <c r="D65" s="151"/>
      <c r="E65" s="151"/>
      <c r="F65" s="151"/>
      <c r="G65" s="151"/>
      <c r="H65" s="151"/>
      <c r="I65" s="151"/>
      <c r="J65" s="151"/>
      <c r="K65" s="151"/>
    </row>
    <row r="66" spans="1:11" ht="17.25">
      <c r="A66" s="1523" t="str">
        <f>"請負工事"&amp;LOOKUP(F3,H3:H5,I3:I5) &amp;  "技術検査復命書"</f>
        <v>請負工事完成技術検査復命書</v>
      </c>
      <c r="B66" s="1523"/>
      <c r="C66" s="1523"/>
      <c r="D66" s="1523"/>
      <c r="E66" s="1523"/>
      <c r="F66" s="1523"/>
      <c r="G66" s="1523"/>
      <c r="H66" s="1523"/>
      <c r="I66" s="1523"/>
      <c r="J66" s="1523"/>
      <c r="K66" s="151"/>
    </row>
    <row r="67" spans="1:11">
      <c r="A67" s="151"/>
      <c r="B67" s="151"/>
      <c r="C67" s="151"/>
      <c r="D67" s="151"/>
      <c r="E67" s="151"/>
      <c r="F67" s="151"/>
      <c r="G67" s="151"/>
      <c r="H67" s="151"/>
      <c r="I67" s="151"/>
      <c r="J67" s="151"/>
      <c r="K67" s="151"/>
    </row>
    <row r="68" spans="1:11" ht="22.5" customHeight="1">
      <c r="A68" s="151"/>
      <c r="B68" s="151"/>
      <c r="C68" s="151"/>
      <c r="D68" s="151"/>
      <c r="E68" s="151"/>
      <c r="F68" s="151"/>
      <c r="G68" s="151"/>
      <c r="H68" s="151"/>
      <c r="I68" s="151"/>
      <c r="J68" s="151"/>
      <c r="K68" s="151"/>
    </row>
    <row r="69" spans="1:11">
      <c r="A69" s="2" t="str">
        <f>"　"&amp;入力シート!$K$54</f>
        <v>　独立行政法人国立高等専門学校機構</v>
      </c>
      <c r="B69" s="151"/>
      <c r="C69" s="151"/>
      <c r="D69" s="151"/>
      <c r="E69" s="151"/>
      <c r="F69" s="151"/>
      <c r="G69" s="151"/>
      <c r="H69" s="151"/>
      <c r="I69" s="151"/>
      <c r="J69" s="151"/>
      <c r="K69" s="151"/>
    </row>
    <row r="70" spans="1:11">
      <c r="A70" s="5" t="str">
        <f>" 　" &amp;入力シート!$K$55</f>
        <v xml:space="preserve"> 　○○工業高等専門学校</v>
      </c>
      <c r="B70" s="151"/>
      <c r="C70" s="151"/>
      <c r="D70" s="151"/>
      <c r="E70" s="151"/>
      <c r="F70" s="151"/>
      <c r="G70" s="2"/>
      <c r="H70" s="151"/>
      <c r="I70" s="151"/>
      <c r="J70" s="151"/>
      <c r="K70" s="151"/>
    </row>
    <row r="71" spans="1:11">
      <c r="A71" s="2" t="str">
        <f>"　  " &amp;入力シート!$K$56 &amp;" 殿"</f>
        <v>　  契約担当役 事務部長 ○○　○○ 殿</v>
      </c>
      <c r="B71" s="151"/>
      <c r="C71" s="151"/>
      <c r="D71" s="151"/>
      <c r="E71" s="151"/>
      <c r="F71" s="151"/>
      <c r="G71" s="151"/>
      <c r="H71" s="151"/>
      <c r="I71" s="151"/>
      <c r="J71" s="151"/>
      <c r="K71" s="151"/>
    </row>
    <row r="72" spans="1:11">
      <c r="A72" s="151"/>
      <c r="B72" s="151"/>
      <c r="C72" s="151"/>
      <c r="D72" s="151"/>
      <c r="E72" s="151"/>
      <c r="F72" s="151"/>
      <c r="G72" s="151"/>
      <c r="H72" s="151"/>
      <c r="I72" s="151"/>
      <c r="J72" s="151"/>
      <c r="K72" s="151"/>
    </row>
    <row r="73" spans="1:11">
      <c r="A73" s="151"/>
      <c r="B73" s="151"/>
      <c r="C73" s="151"/>
      <c r="D73" s="151"/>
      <c r="E73" s="151"/>
      <c r="F73" s="151"/>
      <c r="G73" s="2" t="str">
        <f>"　"&amp;入力シート!K104</f>
        <v>　</v>
      </c>
      <c r="H73" s="151" t="s">
        <v>42</v>
      </c>
      <c r="I73" s="151"/>
      <c r="J73" s="151"/>
      <c r="K73" s="151"/>
    </row>
    <row r="74" spans="1:11">
      <c r="A74" s="151"/>
      <c r="B74" s="151"/>
      <c r="C74" s="151"/>
      <c r="D74" s="151"/>
      <c r="E74" s="151"/>
      <c r="F74" s="151"/>
      <c r="G74" s="5" t="str">
        <f>" 　" &amp;入力シート!K105</f>
        <v xml:space="preserve"> 　</v>
      </c>
      <c r="H74" s="455" t="str">
        <f>入力シート!K73</f>
        <v>独立行政法人国立高等専門学校機構</v>
      </c>
      <c r="I74" s="151"/>
      <c r="J74" s="151"/>
      <c r="K74" s="151"/>
    </row>
    <row r="75" spans="1:11">
      <c r="A75" s="2"/>
      <c r="B75" s="151"/>
      <c r="C75" s="151"/>
      <c r="D75" s="151"/>
      <c r="E75" s="151"/>
      <c r="F75" s="151"/>
      <c r="G75" s="2" t="str">
        <f>"　  " &amp;入力シート!K106</f>
        <v xml:space="preserve">　  </v>
      </c>
      <c r="H75" s="446" t="str">
        <f>入力シート!K74</f>
        <v>高専機構本部事務局施設部</v>
      </c>
      <c r="I75" s="151"/>
      <c r="J75" s="151"/>
      <c r="K75" s="151"/>
    </row>
    <row r="76" spans="1:11">
      <c r="A76" s="151"/>
      <c r="B76" s="151"/>
      <c r="C76" s="151"/>
      <c r="D76" s="151"/>
      <c r="E76" s="151"/>
      <c r="F76" s="151"/>
      <c r="G76" s="2"/>
      <c r="H76" s="456" t="str">
        <f>入力シート!K75 &amp;"　　　印"</f>
        <v xml:space="preserve"> 整備課長　 江川　豊　　　印</v>
      </c>
      <c r="I76" s="151"/>
      <c r="J76" s="151"/>
      <c r="K76" s="151"/>
    </row>
    <row r="77" spans="1:11">
      <c r="A77" s="151"/>
      <c r="B77" s="151"/>
      <c r="C77" s="151"/>
      <c r="D77" s="151"/>
      <c r="E77" s="151"/>
      <c r="F77" s="151"/>
      <c r="G77" s="2"/>
      <c r="H77" s="151"/>
      <c r="I77" s="151"/>
      <c r="J77" s="151"/>
      <c r="K77" s="151"/>
    </row>
    <row r="78" spans="1:11">
      <c r="A78" s="151"/>
      <c r="B78" s="151"/>
      <c r="C78" s="151"/>
      <c r="D78" s="151"/>
      <c r="E78" s="151"/>
      <c r="F78" s="151"/>
      <c r="G78" s="2"/>
      <c r="H78" s="151"/>
      <c r="I78" s="151"/>
      <c r="J78" s="151"/>
      <c r="K78" s="151"/>
    </row>
    <row r="79" spans="1:11">
      <c r="A79" s="151"/>
      <c r="B79" s="151"/>
      <c r="C79" s="457" t="s">
        <v>53</v>
      </c>
      <c r="D79" s="448" t="str">
        <f>入力シート!$C$5</f>
        <v>○○工業高専校舎改修工事</v>
      </c>
      <c r="E79" s="151"/>
      <c r="F79" s="151"/>
      <c r="G79" s="151"/>
      <c r="H79" s="151"/>
      <c r="I79" s="151"/>
      <c r="J79" s="151"/>
      <c r="K79" s="151"/>
    </row>
    <row r="80" spans="1:11">
      <c r="A80" s="151"/>
      <c r="B80" s="151"/>
      <c r="C80" s="457"/>
      <c r="D80" s="151"/>
      <c r="E80" s="151"/>
      <c r="F80" s="151"/>
      <c r="G80" s="151"/>
      <c r="H80" s="151"/>
      <c r="I80" s="151"/>
      <c r="J80" s="151"/>
      <c r="K80" s="151"/>
    </row>
    <row r="81" spans="1:19">
      <c r="A81" s="151"/>
      <c r="B81" s="151"/>
      <c r="C81" s="457" t="s">
        <v>1334</v>
      </c>
      <c r="D81" s="2" t="str">
        <f>入力シート!$C$21</f>
        <v>○○県○○市○○</v>
      </c>
      <c r="E81" s="151"/>
      <c r="F81" s="151"/>
      <c r="G81" s="151"/>
      <c r="H81" s="151"/>
      <c r="I81" s="151"/>
      <c r="J81" s="151"/>
      <c r="K81" s="151"/>
    </row>
    <row r="82" spans="1:19">
      <c r="A82" s="151"/>
      <c r="B82" s="151"/>
      <c r="C82" s="151"/>
      <c r="D82" s="2" t="str">
        <f>" "&amp;入力シート!$C$22</f>
        <v xml:space="preserve"> 株式会社 ○○組</v>
      </c>
      <c r="E82" s="2"/>
      <c r="F82" s="151"/>
      <c r="G82" s="151"/>
      <c r="H82" s="151"/>
      <c r="I82" s="151"/>
      <c r="J82" s="151"/>
      <c r="K82" s="151"/>
    </row>
    <row r="83" spans="1:19">
      <c r="A83" s="151"/>
      <c r="B83" s="151"/>
      <c r="C83" s="151"/>
      <c r="D83" s="2" t="str">
        <f>"  "&amp;入力シート!$C$23</f>
        <v xml:space="preserve">  代表取締役　　○○　○○</v>
      </c>
      <c r="E83" s="2"/>
      <c r="F83" s="151"/>
      <c r="G83" s="151"/>
      <c r="H83" s="151"/>
      <c r="I83" s="151"/>
      <c r="J83" s="151"/>
      <c r="K83" s="151"/>
    </row>
    <row r="84" spans="1:19">
      <c r="A84" s="151"/>
      <c r="B84" s="151"/>
      <c r="C84" s="151"/>
      <c r="D84" s="151"/>
      <c r="E84" s="151"/>
      <c r="F84" s="151"/>
      <c r="G84" s="151"/>
      <c r="H84" s="151"/>
      <c r="I84" s="151"/>
      <c r="J84" s="151"/>
      <c r="K84" s="151"/>
    </row>
    <row r="85" spans="1:19">
      <c r="A85" s="151"/>
      <c r="B85" s="151"/>
      <c r="C85" s="151"/>
      <c r="D85" s="151"/>
      <c r="E85" s="151"/>
      <c r="F85" s="151"/>
      <c r="G85" s="151"/>
      <c r="H85" s="151"/>
      <c r="I85" s="151"/>
      <c r="J85" s="151"/>
      <c r="K85" s="151"/>
    </row>
    <row r="86" spans="1:19">
      <c r="A86" s="151"/>
      <c r="B86" s="151"/>
      <c r="C86" s="151"/>
      <c r="D86" s="151"/>
      <c r="E86" s="151"/>
      <c r="F86" s="151"/>
      <c r="G86" s="151"/>
      <c r="H86" s="151"/>
      <c r="I86" s="151"/>
      <c r="J86" s="151"/>
      <c r="K86" s="151"/>
    </row>
    <row r="87" spans="1:19">
      <c r="A87" s="151"/>
      <c r="B87" s="151" t="s">
        <v>43</v>
      </c>
      <c r="C87" s="151"/>
      <c r="D87" s="151"/>
      <c r="E87" s="151"/>
      <c r="F87" s="151"/>
      <c r="G87" s="151"/>
      <c r="H87" s="151"/>
      <c r="I87" s="151"/>
      <c r="J87" s="151"/>
      <c r="K87" s="151"/>
    </row>
    <row r="88" spans="1:19" ht="12" customHeight="1">
      <c r="A88" s="151"/>
      <c r="B88" s="151"/>
      <c r="C88" s="151"/>
      <c r="D88" s="151"/>
      <c r="E88" s="151"/>
      <c r="F88" s="151"/>
      <c r="G88" s="151"/>
      <c r="H88" s="151"/>
      <c r="I88" s="151"/>
      <c r="J88" s="151"/>
      <c r="K88" s="447"/>
      <c r="L88" s="154"/>
    </row>
    <row r="89" spans="1:19">
      <c r="A89" s="447"/>
      <c r="B89" s="1083" t="s">
        <v>552</v>
      </c>
      <c r="C89" s="447"/>
      <c r="D89" s="447"/>
      <c r="E89" s="447"/>
      <c r="F89" s="447"/>
      <c r="G89" s="447"/>
      <c r="H89" s="447"/>
      <c r="I89" s="447"/>
      <c r="J89" s="447"/>
      <c r="K89" s="151"/>
      <c r="L89" s="157"/>
    </row>
    <row r="90" spans="1:19" ht="16.5" customHeight="1">
      <c r="A90" s="447"/>
      <c r="B90" s="456" t="s">
        <v>49</v>
      </c>
      <c r="C90" s="456"/>
      <c r="E90" s="459" t="str">
        <f>"￥ " &amp;DBCS(TEXT(入力シート!$C$17,"###,###")) &amp;" 円"</f>
        <v>￥ １７５，６６５，０００ 円</v>
      </c>
      <c r="F90" s="460"/>
      <c r="G90" s="460"/>
      <c r="H90" s="447"/>
      <c r="I90" s="447"/>
      <c r="J90" s="151"/>
      <c r="K90" s="151"/>
    </row>
    <row r="91" spans="1:19" ht="16.5" customHeight="1">
      <c r="A91" s="151"/>
      <c r="B91" s="456" t="s">
        <v>50</v>
      </c>
      <c r="C91" s="456"/>
      <c r="E91" s="151" t="str">
        <f>入力シート!$K$45</f>
        <v>○○県○○市○○町○○番地</v>
      </c>
      <c r="F91" s="151"/>
      <c r="G91" s="151"/>
      <c r="H91" s="151"/>
      <c r="I91" s="151"/>
      <c r="J91" s="151"/>
      <c r="K91" s="461"/>
      <c r="O91" s="419"/>
      <c r="P91" s="419"/>
      <c r="Q91" s="419"/>
      <c r="R91" s="419"/>
      <c r="S91" s="419"/>
    </row>
    <row r="92" spans="1:19" ht="16.5" customHeight="1">
      <c r="A92" s="151"/>
      <c r="B92" s="456" t="s">
        <v>51</v>
      </c>
      <c r="C92" s="456"/>
      <c r="E92" s="151" t="s">
        <v>555</v>
      </c>
      <c r="F92" s="151"/>
      <c r="G92" s="447"/>
      <c r="H92" s="151"/>
      <c r="I92" s="151"/>
      <c r="J92" s="151"/>
      <c r="K92" s="447"/>
      <c r="O92" s="153"/>
      <c r="P92" s="153"/>
      <c r="Q92" s="153"/>
      <c r="R92" s="153"/>
      <c r="S92" s="153"/>
    </row>
    <row r="93" spans="1:19" ht="16.5" customHeight="1">
      <c r="A93" s="151"/>
      <c r="B93" s="456" t="s">
        <v>301</v>
      </c>
      <c r="C93" s="456"/>
      <c r="E93" s="454" t="str">
        <f>TEXT(入力シート!$C$6,"GGGY年M月Ｄ日")</f>
        <v>平成20年12月26日</v>
      </c>
      <c r="F93" s="151"/>
      <c r="G93" s="151"/>
      <c r="H93" s="151"/>
      <c r="I93" s="151"/>
      <c r="J93" s="151"/>
      <c r="K93" s="151"/>
    </row>
    <row r="94" spans="1:19" ht="16.5" customHeight="1">
      <c r="A94" s="151"/>
      <c r="B94" s="456" t="s">
        <v>44</v>
      </c>
      <c r="C94" s="456"/>
      <c r="E94" s="452" t="str">
        <f>TEXT(入力シート!$C$7,"GGGE年M月D日")</f>
        <v>平成20年6月27日</v>
      </c>
      <c r="F94" s="151"/>
      <c r="G94" s="151"/>
      <c r="H94" s="151"/>
      <c r="I94" s="151"/>
      <c r="J94" s="151"/>
      <c r="K94" s="151"/>
    </row>
    <row r="95" spans="1:19" ht="16.5" customHeight="1">
      <c r="A95" s="151"/>
      <c r="B95" s="456" t="s">
        <v>52</v>
      </c>
      <c r="C95" s="456"/>
      <c r="E95" s="448" t="str">
        <f xml:space="preserve"> TEXT(入力シート!$C$8,"GGGE年M月D日")</f>
        <v>平成21年1月1日</v>
      </c>
      <c r="F95" s="151"/>
      <c r="G95" s="151"/>
      <c r="H95" s="151"/>
      <c r="I95" s="151"/>
      <c r="J95" s="151"/>
      <c r="K95" s="151"/>
    </row>
    <row r="96" spans="1:19" ht="16.5" customHeight="1">
      <c r="A96" s="151"/>
      <c r="B96" s="1084" t="s">
        <v>558</v>
      </c>
      <c r="C96" s="1084"/>
      <c r="E96" s="462" t="str">
        <f xml:space="preserve"> TEXT(入力シート!$C$12,"GGGE年M月D日") &amp;"）"</f>
        <v>平成21年1月28日）</v>
      </c>
      <c r="F96" s="463"/>
      <c r="G96" s="151"/>
      <c r="H96" s="151"/>
      <c r="I96" s="151"/>
      <c r="J96" s="151"/>
      <c r="K96" s="151"/>
      <c r="M96" s="421" t="str">
        <f>"　（既済部分技術検査 第　　回 " &amp; TEXT(入力シート!$C$8,"GGGE年M月D日") &amp;"）"</f>
        <v>　（既済部分技術検査 第　　回 平成21年1月1日）</v>
      </c>
      <c r="N96" s="153"/>
      <c r="P96" s="153"/>
    </row>
    <row r="97" spans="1:17" ht="16.5" customHeight="1">
      <c r="A97" s="151"/>
      <c r="B97" s="456" t="s">
        <v>48</v>
      </c>
      <c r="C97" s="446"/>
      <c r="E97" s="1479" t="str">
        <f xml:space="preserve"> TEXT(入力シート!$C$14,"GGGE年M月D日")</f>
        <v>平成21年1月29日</v>
      </c>
      <c r="F97" s="1481"/>
      <c r="G97" s="1481"/>
      <c r="H97" s="151"/>
      <c r="I97" s="151"/>
      <c r="J97" s="151"/>
      <c r="K97" s="151"/>
      <c r="M97" s="421" t="s">
        <v>57</v>
      </c>
    </row>
    <row r="98" spans="1:17" ht="16.5" hidden="1" customHeight="1">
      <c r="A98" s="151"/>
      <c r="B98" s="446" t="str">
        <f>"　（既済部分技術検査 第　　回 " &amp; TEXT(入力シート!$C$8,"GGGE年M月D日") &amp;"）"</f>
        <v>　（既済部分技術検査 第　　回 平成21年1月1日）</v>
      </c>
      <c r="C98" s="446"/>
      <c r="E98" s="447"/>
      <c r="F98" s="151"/>
      <c r="G98" s="447"/>
      <c r="H98" s="151"/>
      <c r="I98" s="447"/>
      <c r="J98" s="450"/>
      <c r="K98" s="451"/>
    </row>
    <row r="99" spans="1:17" ht="16.5" hidden="1" customHeight="1">
      <c r="A99" s="151"/>
      <c r="B99" s="1084" t="s">
        <v>1215</v>
      </c>
      <c r="C99" s="1084"/>
      <c r="E99" s="462" t="str">
        <f xml:space="preserve"> TEXT(入力シート!$C$14,"GGGE年M月D日") &amp;"）"</f>
        <v>平成21年1月29日）</v>
      </c>
      <c r="F99" s="463"/>
      <c r="G99" s="463"/>
      <c r="H99" s="151"/>
      <c r="I99" s="151"/>
      <c r="J99" s="151"/>
      <c r="K99" s="151"/>
      <c r="M99" s="421"/>
    </row>
    <row r="100" spans="1:17">
      <c r="A100" s="151"/>
      <c r="B100" s="464"/>
      <c r="C100" s="151"/>
      <c r="D100" s="151"/>
      <c r="E100" s="447"/>
      <c r="F100" s="447"/>
      <c r="G100" s="447"/>
      <c r="H100" s="151"/>
      <c r="I100" s="447"/>
      <c r="J100" s="450"/>
      <c r="K100" s="451"/>
      <c r="M100" s="1232" t="s">
        <v>1831</v>
      </c>
    </row>
    <row r="101" spans="1:17">
      <c r="A101" s="151"/>
      <c r="B101" s="449" t="s">
        <v>419</v>
      </c>
      <c r="C101" s="451" t="s">
        <v>45</v>
      </c>
      <c r="D101" s="451"/>
      <c r="E101" s="151"/>
      <c r="F101" s="454"/>
      <c r="G101" s="454"/>
      <c r="H101" s="454"/>
      <c r="I101" s="447"/>
      <c r="J101" s="447"/>
      <c r="K101" s="151"/>
      <c r="M101" s="1232" t="s">
        <v>1832</v>
      </c>
    </row>
    <row r="102" spans="1:17" ht="27.75" customHeight="1">
      <c r="A102" s="151"/>
      <c r="B102" s="151"/>
      <c r="C102" s="151"/>
      <c r="D102" s="465" t="s">
        <v>556</v>
      </c>
      <c r="E102" s="447"/>
      <c r="F102" s="447"/>
      <c r="G102" s="447"/>
      <c r="H102" s="151"/>
      <c r="I102" s="151"/>
      <c r="J102" s="447"/>
      <c r="K102" s="151"/>
    </row>
    <row r="103" spans="1:17">
      <c r="A103" s="449"/>
      <c r="B103" s="151"/>
      <c r="C103" s="151"/>
      <c r="D103" s="151"/>
      <c r="E103" s="447"/>
      <c r="F103" s="447"/>
      <c r="G103" s="447"/>
      <c r="H103" s="151"/>
      <c r="I103" s="447"/>
      <c r="J103" s="447"/>
      <c r="K103" s="151"/>
    </row>
    <row r="104" spans="1:17">
      <c r="A104" s="451"/>
      <c r="B104" s="449" t="s">
        <v>78</v>
      </c>
      <c r="C104" s="151" t="s">
        <v>46</v>
      </c>
      <c r="D104" s="151"/>
      <c r="E104" s="151"/>
      <c r="F104" s="151"/>
      <c r="G104" s="151"/>
      <c r="H104" s="451"/>
      <c r="I104" s="447"/>
      <c r="J104" s="447"/>
      <c r="K104" s="151"/>
    </row>
    <row r="105" spans="1:17" ht="29.25" customHeight="1">
      <c r="A105" s="451"/>
      <c r="B105" s="151"/>
      <c r="C105" s="151"/>
      <c r="D105" s="465" t="s">
        <v>556</v>
      </c>
      <c r="E105" s="451"/>
      <c r="F105" s="451"/>
      <c r="G105" s="451"/>
      <c r="H105" s="451"/>
      <c r="I105" s="151"/>
      <c r="J105" s="151"/>
      <c r="K105" s="151"/>
      <c r="O105" s="1524"/>
      <c r="P105" s="1524"/>
      <c r="Q105" s="1524"/>
    </row>
    <row r="106" spans="1:17">
      <c r="A106" s="151"/>
      <c r="B106" s="151"/>
      <c r="C106" s="151"/>
      <c r="D106" s="151"/>
      <c r="E106" s="151"/>
      <c r="F106" s="151"/>
      <c r="G106" s="151"/>
      <c r="H106" s="151"/>
      <c r="I106" s="151"/>
      <c r="J106" s="151"/>
      <c r="K106" s="151"/>
    </row>
    <row r="107" spans="1:17">
      <c r="A107" s="151"/>
      <c r="B107" s="449" t="s">
        <v>79</v>
      </c>
      <c r="C107" s="151" t="s">
        <v>47</v>
      </c>
      <c r="D107" s="151"/>
      <c r="E107" s="454"/>
      <c r="F107" s="454"/>
      <c r="G107" s="454"/>
      <c r="H107" s="151"/>
      <c r="I107" s="151"/>
      <c r="J107" s="151"/>
      <c r="K107" s="151"/>
    </row>
    <row r="108" spans="1:17">
      <c r="A108" s="151"/>
      <c r="B108" s="151"/>
      <c r="C108" s="151"/>
      <c r="D108" s="151"/>
      <c r="E108" s="151"/>
      <c r="F108" s="151"/>
      <c r="G108" s="151"/>
      <c r="H108" s="151"/>
      <c r="I108" s="151"/>
      <c r="J108" s="151"/>
      <c r="K108" s="151"/>
    </row>
    <row r="109" spans="1:17">
      <c r="A109" s="151"/>
      <c r="B109" s="151"/>
      <c r="C109" s="151"/>
      <c r="D109" s="151"/>
      <c r="E109" s="151"/>
      <c r="F109" s="151"/>
      <c r="G109" s="151"/>
      <c r="H109" s="151"/>
      <c r="I109" s="151"/>
      <c r="J109" s="151"/>
      <c r="K109" s="151"/>
    </row>
    <row r="110" spans="1:17">
      <c r="A110" s="151"/>
      <c r="B110" s="151"/>
      <c r="C110" s="151"/>
      <c r="D110" s="151"/>
      <c r="E110" s="151"/>
      <c r="F110" s="151"/>
      <c r="G110" s="151"/>
      <c r="H110" s="151"/>
      <c r="I110" s="151"/>
      <c r="J110" s="151"/>
      <c r="K110" s="151"/>
    </row>
    <row r="111" spans="1:17" ht="24">
      <c r="A111" s="1518"/>
      <c r="B111" s="1518"/>
      <c r="C111" s="1518"/>
      <c r="D111" s="1518"/>
      <c r="E111" s="1518"/>
      <c r="F111" s="1518"/>
      <c r="G111" s="1518"/>
      <c r="H111" s="1518"/>
      <c r="I111" s="1518"/>
      <c r="J111" s="1518"/>
      <c r="K111" s="1518"/>
    </row>
    <row r="112" spans="1:17">
      <c r="A112" s="151"/>
      <c r="B112" s="151"/>
      <c r="C112" s="151"/>
      <c r="D112" s="151"/>
      <c r="E112" s="151"/>
      <c r="F112" s="151"/>
      <c r="G112" s="151"/>
      <c r="H112" s="151"/>
      <c r="I112" s="151"/>
      <c r="J112" s="151"/>
      <c r="K112" s="151"/>
    </row>
    <row r="113" spans="1:11">
      <c r="A113" s="151"/>
      <c r="B113" s="151"/>
      <c r="C113" s="151"/>
      <c r="D113" s="151"/>
      <c r="E113" s="151"/>
      <c r="F113" s="151"/>
      <c r="G113" s="151"/>
      <c r="H113" s="151"/>
      <c r="I113" s="445" t="s">
        <v>56</v>
      </c>
      <c r="K113" s="151"/>
    </row>
    <row r="114" spans="1:11">
      <c r="A114" s="151"/>
      <c r="B114" s="151"/>
      <c r="C114" s="151"/>
      <c r="D114" s="151"/>
      <c r="E114" s="151"/>
      <c r="F114" s="151"/>
      <c r="G114" s="151"/>
      <c r="H114" s="151"/>
      <c r="I114" s="151"/>
      <c r="J114" s="151"/>
      <c r="K114" s="151"/>
    </row>
    <row r="115" spans="1:11">
      <c r="A115" s="151"/>
      <c r="B115" s="151"/>
      <c r="C115" s="151"/>
      <c r="D115" s="151"/>
      <c r="E115" s="151"/>
      <c r="F115" s="151"/>
      <c r="G115" s="151"/>
      <c r="H115" s="151"/>
      <c r="I115" s="151"/>
      <c r="J115" s="151"/>
      <c r="K115" s="151"/>
    </row>
    <row r="116" spans="1:11">
      <c r="A116" s="2" t="str">
        <f>"　"&amp;入力シート!$K$54</f>
        <v>　独立行政法人国立高等専門学校機構</v>
      </c>
      <c r="B116" s="151"/>
      <c r="C116" s="151"/>
      <c r="D116" s="151"/>
      <c r="E116" s="151"/>
      <c r="F116" s="151"/>
      <c r="G116" s="151"/>
      <c r="H116" s="151"/>
      <c r="I116" s="151"/>
      <c r="J116" s="151"/>
      <c r="K116" s="151"/>
    </row>
    <row r="117" spans="1:11">
      <c r="A117" s="5" t="str">
        <f>" 　" &amp;入力シート!$K$55</f>
        <v xml:space="preserve"> 　○○工業高等専門学校</v>
      </c>
      <c r="B117" s="151"/>
      <c r="C117" s="151"/>
      <c r="D117" s="151"/>
      <c r="E117" s="151"/>
      <c r="F117" s="151"/>
      <c r="G117" s="151"/>
      <c r="H117" s="151"/>
      <c r="I117" s="151"/>
      <c r="J117" s="151"/>
      <c r="K117" s="151"/>
    </row>
    <row r="118" spans="1:11">
      <c r="A118" s="2" t="str">
        <f>"　  " &amp;入力シート!$K$56 &amp;" 殿"</f>
        <v>　  契約担当役 事務部長 ○○　○○ 殿</v>
      </c>
      <c r="B118" s="151"/>
      <c r="C118" s="151"/>
      <c r="D118" s="151"/>
      <c r="E118" s="151"/>
      <c r="F118" s="151"/>
      <c r="G118" s="151"/>
      <c r="H118" s="151"/>
      <c r="I118" s="151"/>
      <c r="J118" s="151"/>
      <c r="K118" s="151"/>
    </row>
    <row r="119" spans="1:11">
      <c r="A119" s="151"/>
      <c r="B119" s="151"/>
      <c r="C119" s="151"/>
      <c r="D119" s="151"/>
      <c r="E119" s="151"/>
      <c r="F119" s="151"/>
      <c r="G119" s="151"/>
      <c r="H119" s="151"/>
      <c r="I119" s="151"/>
      <c r="J119" s="151"/>
      <c r="K119" s="151"/>
    </row>
    <row r="120" spans="1:11">
      <c r="A120" s="2"/>
      <c r="B120" s="151"/>
      <c r="C120" s="151"/>
      <c r="D120" s="151"/>
      <c r="E120" s="151"/>
      <c r="F120" s="151"/>
      <c r="G120" s="151"/>
      <c r="H120" s="151"/>
      <c r="I120" s="151"/>
      <c r="J120" s="151"/>
      <c r="K120" s="151"/>
    </row>
    <row r="121" spans="1:11">
      <c r="A121" s="2"/>
      <c r="B121" s="151"/>
      <c r="C121" s="151"/>
      <c r="D121" s="151"/>
      <c r="E121" s="151"/>
      <c r="F121" s="151"/>
      <c r="G121" s="151"/>
      <c r="H121" s="151"/>
      <c r="I121" s="151"/>
      <c r="J121" s="151"/>
      <c r="K121" s="151"/>
    </row>
    <row r="122" spans="1:11">
      <c r="A122" s="151"/>
      <c r="B122" s="151"/>
      <c r="C122" s="151"/>
      <c r="D122" s="151"/>
      <c r="E122" s="151"/>
      <c r="F122" s="151"/>
      <c r="G122" s="151"/>
      <c r="H122" s="151"/>
      <c r="I122" s="151"/>
      <c r="J122" s="151"/>
      <c r="K122" s="151"/>
    </row>
    <row r="123" spans="1:11">
      <c r="A123" s="151"/>
      <c r="B123" s="151"/>
      <c r="C123" s="151"/>
      <c r="D123" s="151"/>
      <c r="E123" s="151"/>
      <c r="F123" s="151"/>
      <c r="G123" s="151" t="s">
        <v>1334</v>
      </c>
      <c r="H123" s="2" t="str">
        <f>入力シート!$C$21</f>
        <v>○○県○○市○○</v>
      </c>
      <c r="I123" s="151"/>
      <c r="J123" s="151"/>
      <c r="K123" s="151"/>
    </row>
    <row r="124" spans="1:11">
      <c r="A124" s="151"/>
      <c r="B124" s="151"/>
      <c r="C124" s="151"/>
      <c r="D124" s="151"/>
      <c r="E124" s="151"/>
      <c r="F124" s="151"/>
      <c r="G124" s="151"/>
      <c r="H124" s="2" t="str">
        <f>" "&amp;入力シート!$C$22</f>
        <v xml:space="preserve"> 株式会社 ○○組</v>
      </c>
      <c r="I124" s="151"/>
      <c r="J124" s="151"/>
      <c r="K124" s="151"/>
    </row>
    <row r="125" spans="1:11">
      <c r="A125" s="151"/>
      <c r="B125" s="151"/>
      <c r="C125" s="151"/>
      <c r="D125" s="151"/>
      <c r="E125" s="151"/>
      <c r="F125" s="151"/>
      <c r="G125" s="151"/>
      <c r="H125" s="2" t="str">
        <f>"  "&amp;入力シート!$C$23 &amp;"     印"</f>
        <v xml:space="preserve">  代表取締役　　○○　○○     印</v>
      </c>
      <c r="I125" s="151"/>
      <c r="J125" s="151"/>
      <c r="K125" s="151"/>
    </row>
    <row r="126" spans="1:11" ht="29.25" customHeight="1">
      <c r="A126" s="151"/>
      <c r="B126" s="151"/>
      <c r="C126" s="151"/>
      <c r="D126" s="151"/>
      <c r="E126" s="151"/>
      <c r="F126" s="151"/>
      <c r="G126" s="151"/>
      <c r="H126" s="151"/>
      <c r="I126" s="151"/>
      <c r="J126" s="151"/>
      <c r="K126" s="151"/>
    </row>
    <row r="127" spans="1:11" ht="26.25" customHeight="1">
      <c r="A127" s="1520" t="str">
        <f>IF($H$3="○","※完成時の技術検査願いは提出不要。完成通知書のみで良い。最下フロー図参照",) &amp; IF($H$4="○","",) &amp; IF($H$5="○","",)</f>
        <v/>
      </c>
      <c r="B127" s="1520"/>
      <c r="C127" s="1520"/>
      <c r="D127" s="1520"/>
      <c r="E127" s="1520"/>
      <c r="F127" s="1520"/>
      <c r="G127" s="1520"/>
      <c r="H127" s="1520"/>
      <c r="I127" s="1520"/>
      <c r="J127" s="1520"/>
      <c r="K127" s="1520"/>
    </row>
    <row r="128" spans="1:11" ht="18.75">
      <c r="A128" s="1519" t="str">
        <f>LOOKUP(F3,H3:H5,I3:I5) &amp;  "技術検査願い"</f>
        <v>完成技術検査願い</v>
      </c>
      <c r="B128" s="1519"/>
      <c r="C128" s="1519"/>
      <c r="D128" s="1519"/>
      <c r="E128" s="1519"/>
      <c r="F128" s="1519"/>
      <c r="G128" s="1519"/>
      <c r="H128" s="1519"/>
      <c r="I128" s="1519"/>
      <c r="J128" s="1519"/>
      <c r="K128" s="1519"/>
    </row>
    <row r="129" spans="1:19">
      <c r="A129" s="151"/>
      <c r="B129" s="151"/>
      <c r="C129" s="151"/>
      <c r="D129" s="151"/>
      <c r="E129" s="151"/>
      <c r="F129" s="151"/>
      <c r="G129" s="151"/>
      <c r="H129" s="151"/>
      <c r="I129" s="151"/>
      <c r="J129" s="151"/>
      <c r="K129" s="151"/>
    </row>
    <row r="130" spans="1:19">
      <c r="A130" s="151"/>
      <c r="B130" s="151"/>
      <c r="C130" s="151"/>
      <c r="D130" s="151"/>
      <c r="E130" s="151"/>
      <c r="F130" s="151"/>
      <c r="G130" s="151"/>
      <c r="H130" s="151"/>
      <c r="I130" s="151"/>
      <c r="J130" s="151"/>
      <c r="K130" s="151"/>
    </row>
    <row r="131" spans="1:19">
      <c r="A131" s="151"/>
      <c r="B131" s="151"/>
      <c r="C131" s="151"/>
      <c r="D131" s="151"/>
      <c r="E131" s="151"/>
      <c r="F131" s="151"/>
      <c r="G131" s="151"/>
      <c r="H131" s="151"/>
      <c r="I131" s="151"/>
      <c r="J131" s="151"/>
      <c r="K131" s="151"/>
    </row>
    <row r="132" spans="1:19">
      <c r="A132" s="151"/>
      <c r="B132" s="151"/>
      <c r="C132" s="151"/>
      <c r="D132" s="151"/>
      <c r="E132" s="151"/>
      <c r="F132" s="151"/>
      <c r="G132" s="151"/>
      <c r="H132" s="151"/>
      <c r="I132" s="151"/>
      <c r="J132" s="151"/>
      <c r="K132" s="151"/>
    </row>
    <row r="133" spans="1:19">
      <c r="A133" s="151"/>
      <c r="B133" s="151" t="str">
        <f>"工事名： "&amp;入力シート!$C$5</f>
        <v>工事名： ○○工業高専校舎改修工事</v>
      </c>
      <c r="C133" s="151"/>
      <c r="D133" s="151"/>
      <c r="E133" s="151"/>
      <c r="F133" s="151"/>
      <c r="G133" s="151"/>
      <c r="H133" s="151"/>
      <c r="I133" s="151"/>
      <c r="J133" s="151"/>
      <c r="K133" s="151"/>
    </row>
    <row r="134" spans="1:19">
      <c r="A134" s="151"/>
      <c r="B134" s="151"/>
      <c r="C134" s="151"/>
      <c r="D134" s="151"/>
      <c r="E134" s="151"/>
      <c r="F134" s="151"/>
      <c r="G134" s="151"/>
      <c r="H134" s="151"/>
      <c r="I134" s="151"/>
      <c r="J134" s="151"/>
      <c r="K134" s="151"/>
    </row>
    <row r="135" spans="1:19">
      <c r="A135" s="151"/>
      <c r="B135" s="151"/>
      <c r="C135" s="151"/>
      <c r="D135" s="151"/>
      <c r="E135" s="151"/>
      <c r="F135" s="151"/>
      <c r="G135" s="151"/>
      <c r="H135" s="151"/>
      <c r="I135" s="151"/>
      <c r="J135" s="151"/>
      <c r="K135" s="151"/>
    </row>
    <row r="136" spans="1:19">
      <c r="A136" s="447"/>
      <c r="B136" s="151"/>
      <c r="C136" s="151"/>
      <c r="D136" s="151"/>
      <c r="E136" s="151"/>
      <c r="F136" s="151"/>
      <c r="G136" s="151"/>
      <c r="H136" s="151"/>
      <c r="I136" s="151"/>
      <c r="J136" s="151"/>
      <c r="K136" s="151"/>
    </row>
    <row r="137" spans="1:19">
      <c r="A137" s="151"/>
      <c r="B137" s="448" t="str">
        <f>" 上記工事における"&amp;IF($H$3="○",$I$3,)&amp;IF($H$4="○",$I$4,)&amp;IF($H$5="○",$I$5,)&amp;"技術検査について、指定された施工段階に達しましたので、"</f>
        <v xml:space="preserve"> 上記工事における技術検査について、指定された施工段階に達しましたので、</v>
      </c>
      <c r="C137" s="151"/>
      <c r="D137" s="151"/>
      <c r="E137" s="151"/>
      <c r="F137" s="151"/>
      <c r="G137" s="151"/>
      <c r="H137" s="151"/>
      <c r="I137" s="151"/>
      <c r="J137" s="151"/>
      <c r="K137" s="151"/>
    </row>
    <row r="138" spans="1:19">
      <c r="A138" s="151"/>
      <c r="B138" s="448" t="s">
        <v>567</v>
      </c>
      <c r="C138" s="151"/>
      <c r="D138" s="151"/>
      <c r="E138" s="151"/>
      <c r="F138" s="151"/>
      <c r="G138" s="151"/>
      <c r="H138" s="151"/>
      <c r="I138" s="151"/>
      <c r="J138" s="151"/>
      <c r="K138" s="151"/>
    </row>
    <row r="139" spans="1:19">
      <c r="A139" s="151"/>
      <c r="B139" s="151"/>
      <c r="C139" s="151"/>
      <c r="D139" s="151"/>
      <c r="E139" s="151"/>
      <c r="F139" s="151"/>
      <c r="G139" s="151"/>
      <c r="H139" s="151"/>
      <c r="I139" s="151"/>
      <c r="J139" s="151"/>
      <c r="K139" s="151"/>
    </row>
    <row r="140" spans="1:19">
      <c r="A140" s="151"/>
      <c r="B140" s="151"/>
      <c r="C140" s="151"/>
      <c r="D140" s="151"/>
      <c r="E140" s="151"/>
      <c r="F140" s="151"/>
      <c r="G140" s="151"/>
      <c r="H140" s="151"/>
      <c r="I140" s="151"/>
      <c r="J140" s="151"/>
      <c r="K140" s="151"/>
    </row>
    <row r="141" spans="1:19">
      <c r="A141" s="151"/>
      <c r="B141" s="151"/>
      <c r="C141" s="151"/>
      <c r="D141" s="151"/>
      <c r="E141" s="151"/>
      <c r="F141" s="151"/>
      <c r="G141" s="151"/>
      <c r="H141" s="151"/>
      <c r="I141" s="151"/>
      <c r="J141" s="151"/>
      <c r="K141" s="151"/>
    </row>
    <row r="142" spans="1:19">
      <c r="A142" s="151"/>
      <c r="B142" s="151"/>
      <c r="C142" s="151"/>
      <c r="D142" s="151"/>
      <c r="E142" s="151"/>
      <c r="F142" s="151"/>
      <c r="G142" s="151"/>
      <c r="H142" s="151"/>
      <c r="I142" s="151"/>
      <c r="J142" s="151"/>
      <c r="K142" s="151"/>
    </row>
    <row r="143" spans="1:19">
      <c r="A143" s="151"/>
      <c r="B143" s="151"/>
      <c r="C143" s="151"/>
      <c r="D143" s="151"/>
      <c r="E143" s="151"/>
      <c r="F143" s="151"/>
      <c r="G143" s="151"/>
      <c r="H143" s="151"/>
      <c r="I143" s="151"/>
      <c r="J143" s="151"/>
      <c r="K143" s="151"/>
    </row>
    <row r="144" spans="1:19">
      <c r="A144" s="1501" t="s">
        <v>267</v>
      </c>
      <c r="B144" s="1501"/>
      <c r="C144" s="1501"/>
      <c r="D144" s="1501"/>
      <c r="E144" s="1501"/>
      <c r="F144" s="1501"/>
      <c r="G144" s="1501"/>
      <c r="H144" s="1501"/>
      <c r="I144" s="1501"/>
      <c r="J144" s="151"/>
      <c r="K144" s="151"/>
      <c r="M144" s="153"/>
      <c r="N144" s="153"/>
      <c r="O144" s="153"/>
      <c r="P144" s="153"/>
      <c r="Q144" s="153"/>
      <c r="R144" s="153"/>
      <c r="S144" s="153"/>
    </row>
    <row r="145" spans="1:19">
      <c r="A145" s="447"/>
      <c r="B145" s="151"/>
      <c r="C145" s="151"/>
      <c r="D145" s="151"/>
      <c r="E145" s="151"/>
      <c r="F145" s="151"/>
      <c r="G145" s="151"/>
      <c r="H145" s="151"/>
      <c r="I145" s="447"/>
      <c r="J145" s="151"/>
      <c r="K145" s="151"/>
      <c r="M145" s="153"/>
      <c r="N145" s="153"/>
      <c r="O145" s="153"/>
      <c r="P145" s="153"/>
      <c r="Q145" s="153"/>
      <c r="R145" s="153"/>
      <c r="S145" s="153"/>
    </row>
    <row r="146" spans="1:19">
      <c r="A146" s="447"/>
      <c r="B146" s="151"/>
      <c r="C146" s="151"/>
      <c r="D146" s="151"/>
      <c r="E146" s="151"/>
      <c r="F146" s="151"/>
      <c r="G146" s="151"/>
      <c r="H146" s="151"/>
      <c r="I146" s="447"/>
      <c r="J146" s="151"/>
      <c r="K146" s="151"/>
      <c r="M146" s="426" t="s">
        <v>552</v>
      </c>
      <c r="N146" s="153"/>
      <c r="P146" s="153"/>
      <c r="Q146" s="153"/>
      <c r="R146" s="153"/>
      <c r="S146" s="153"/>
    </row>
    <row r="147" spans="1:19">
      <c r="A147" s="447"/>
      <c r="C147" s="458" t="s">
        <v>568</v>
      </c>
      <c r="D147" s="447"/>
      <c r="E147" s="447"/>
      <c r="F147" s="447"/>
      <c r="G147" s="447"/>
      <c r="H147" s="447"/>
      <c r="I147" s="447"/>
      <c r="J147" s="151"/>
      <c r="K147" s="151"/>
      <c r="M147" s="155"/>
      <c r="N147" s="425" t="s">
        <v>49</v>
      </c>
      <c r="P147" s="430" t="str">
        <f>"￥ " &amp;DBCS(TEXT(入力シート!$C$17,"###,###")) &amp;" 円"</f>
        <v>￥ １７５，６６５，０００ 円</v>
      </c>
      <c r="R147" s="431"/>
      <c r="S147" s="431"/>
    </row>
    <row r="148" spans="1:19">
      <c r="A148" s="447"/>
      <c r="C148" s="447"/>
      <c r="D148" s="446" t="s">
        <v>569</v>
      </c>
      <c r="E148" s="447"/>
      <c r="F148" s="447"/>
      <c r="G148" s="447"/>
      <c r="H148" s="447"/>
      <c r="I148" s="447"/>
      <c r="J148" s="151"/>
      <c r="K148" s="151"/>
      <c r="N148" s="425" t="s">
        <v>50</v>
      </c>
      <c r="P148" s="152" t="str">
        <f>入力シート!$K$45</f>
        <v>○○県○○市○○町○○番地</v>
      </c>
    </row>
    <row r="149" spans="1:19">
      <c r="A149" s="447"/>
      <c r="C149" s="447"/>
      <c r="D149" s="447"/>
      <c r="E149" s="447"/>
      <c r="F149" s="447"/>
      <c r="G149" s="447"/>
      <c r="H149" s="447"/>
      <c r="I149" s="447"/>
      <c r="J149" s="151"/>
      <c r="K149" s="151"/>
      <c r="N149" s="425" t="s">
        <v>51</v>
      </c>
      <c r="P149" s="152" t="s">
        <v>555</v>
      </c>
      <c r="S149" s="153"/>
    </row>
    <row r="150" spans="1:19">
      <c r="A150" s="447"/>
      <c r="C150" s="151"/>
      <c r="D150" s="151"/>
      <c r="E150" s="151"/>
      <c r="F150" s="151"/>
      <c r="G150" s="151"/>
      <c r="H150" s="151"/>
      <c r="I150" s="447"/>
      <c r="J150" s="151"/>
      <c r="K150" s="151"/>
      <c r="M150" s="155"/>
      <c r="N150" s="425" t="s">
        <v>301</v>
      </c>
      <c r="P150" s="418" t="str">
        <f>TEXT(入力シート!$C$31,"GGGY年M月Ｄ日")</f>
        <v>平成20年12月26日</v>
      </c>
    </row>
    <row r="151" spans="1:19">
      <c r="A151" s="151"/>
      <c r="C151" s="458" t="str">
        <f>" ２．"&amp;IF($H$3="○",$I$3,)&amp;IF($H$4="○",$I$4,)&amp;IF($H$5="○",$I$5,)&amp;"技術検査実施時期"</f>
        <v xml:space="preserve"> ２．技術検査実施時期</v>
      </c>
      <c r="D151" s="447"/>
      <c r="E151" s="151"/>
      <c r="F151" s="151"/>
      <c r="G151" s="151"/>
      <c r="H151" s="151"/>
      <c r="I151" s="447"/>
      <c r="J151" s="151"/>
      <c r="K151" s="151"/>
      <c r="N151" s="425" t="s">
        <v>44</v>
      </c>
      <c r="P151" s="417" t="str">
        <f>TEXT(入力シート!$C$7,"GGGE年M月D日")</f>
        <v>平成20年6月27日</v>
      </c>
    </row>
    <row r="152" spans="1:19">
      <c r="A152" s="151"/>
      <c r="C152" s="151"/>
      <c r="D152" s="446" t="s">
        <v>570</v>
      </c>
      <c r="E152" s="151"/>
      <c r="F152" s="151"/>
      <c r="G152" s="151"/>
      <c r="H152" s="151"/>
      <c r="I152" s="151"/>
      <c r="J152" s="151"/>
      <c r="K152" s="151"/>
      <c r="N152" s="425" t="s">
        <v>52</v>
      </c>
      <c r="P152" s="154" t="str">
        <f xml:space="preserve"> TEXT(入力シート!$C$8,"GGGE年M月D日")</f>
        <v>平成21年1月1日</v>
      </c>
    </row>
    <row r="153" spans="1:19">
      <c r="A153" s="151"/>
      <c r="B153" s="151"/>
      <c r="C153" s="151"/>
      <c r="D153" s="151"/>
      <c r="E153" s="151"/>
      <c r="F153" s="151"/>
      <c r="G153" s="151"/>
      <c r="H153" s="151"/>
      <c r="I153" s="151"/>
      <c r="J153" s="151"/>
      <c r="K153" s="151"/>
    </row>
    <row r="154" spans="1:19">
      <c r="A154" s="151"/>
      <c r="B154" s="151"/>
      <c r="C154" s="151"/>
      <c r="D154" s="151"/>
      <c r="E154" s="151"/>
      <c r="F154" s="151"/>
      <c r="G154" s="151"/>
      <c r="H154" s="151"/>
      <c r="I154" s="151"/>
      <c r="J154" s="151"/>
      <c r="K154" s="151"/>
    </row>
    <row r="155" spans="1:19">
      <c r="A155" s="151"/>
      <c r="B155" s="151"/>
      <c r="C155" s="151"/>
      <c r="D155" s="151"/>
      <c r="E155" s="151"/>
      <c r="F155" s="151"/>
      <c r="G155" s="151"/>
      <c r="H155" s="151"/>
      <c r="I155" s="151"/>
      <c r="J155" s="151"/>
      <c r="K155" s="151"/>
      <c r="M155" s="155"/>
      <c r="N155" s="432" t="s">
        <v>557</v>
      </c>
      <c r="P155" s="428" t="str">
        <f xml:space="preserve"> TEXT(入力シート!$C$12,"GGGE年M月D日") &amp;"）"</f>
        <v>平成21年1月28日）</v>
      </c>
      <c r="R155" s="427"/>
    </row>
    <row r="156" spans="1:19">
      <c r="A156" s="151"/>
      <c r="B156" s="151"/>
      <c r="C156" s="151"/>
      <c r="D156" s="151"/>
      <c r="E156" s="151"/>
      <c r="F156" s="151"/>
      <c r="G156" s="151"/>
      <c r="H156" s="151"/>
      <c r="I156" s="151"/>
      <c r="J156" s="151"/>
      <c r="K156" s="151"/>
      <c r="N156" s="425" t="s">
        <v>48</v>
      </c>
      <c r="Q156" s="433"/>
      <c r="R156" s="433"/>
      <c r="S156" s="433"/>
    </row>
    <row r="157" spans="1:19">
      <c r="A157" s="151"/>
      <c r="B157" s="151"/>
      <c r="C157" s="151"/>
      <c r="D157" s="151"/>
      <c r="E157" s="151"/>
      <c r="F157" s="151"/>
      <c r="G157" s="151"/>
      <c r="H157" s="151"/>
      <c r="I157" s="151"/>
      <c r="J157" s="151"/>
      <c r="K157" s="151"/>
      <c r="N157" s="154" t="str">
        <f>"　（既済部分技術検査 第　　回 " &amp; TEXT(入力シート!$C$8,"GGGE年M月D日") &amp;"）"</f>
        <v>　（既済部分技術検査 第　　回 平成21年1月1日）</v>
      </c>
      <c r="Q157" s="153"/>
      <c r="S157" s="153"/>
    </row>
    <row r="158" spans="1:19">
      <c r="A158" s="151"/>
      <c r="B158" s="151"/>
      <c r="C158" s="151"/>
      <c r="D158" s="151"/>
      <c r="E158" s="151"/>
      <c r="F158" s="151"/>
      <c r="G158" s="151"/>
      <c r="H158" s="151"/>
      <c r="I158" s="151"/>
      <c r="J158" s="151"/>
      <c r="K158" s="151"/>
      <c r="N158" s="432" t="s">
        <v>553</v>
      </c>
      <c r="P158" s="428" t="str">
        <f xml:space="preserve"> TEXT(入力シート!$C$14,"GGGE年M月D日") &amp;"）"</f>
        <v>平成21年1月29日）</v>
      </c>
      <c r="R158" s="427"/>
      <c r="S158" s="427"/>
    </row>
    <row r="159" spans="1:19">
      <c r="A159" s="151"/>
      <c r="B159" s="151"/>
      <c r="C159" s="151"/>
      <c r="D159" s="151"/>
      <c r="E159" s="151"/>
      <c r="F159" s="151"/>
      <c r="G159" s="151"/>
      <c r="H159" s="151"/>
      <c r="I159" s="151"/>
      <c r="J159" s="151"/>
      <c r="K159" s="151"/>
      <c r="M159" s="155"/>
      <c r="P159" s="429"/>
      <c r="Q159" s="429"/>
    </row>
    <row r="160" spans="1:19">
      <c r="A160" s="449"/>
      <c r="B160" s="151"/>
      <c r="C160" s="151"/>
      <c r="D160" s="151"/>
      <c r="E160" s="151"/>
      <c r="F160" s="151"/>
      <c r="G160" s="151"/>
      <c r="H160" s="151"/>
      <c r="I160" s="151"/>
      <c r="J160" s="151"/>
      <c r="K160" s="151"/>
    </row>
    <row r="161" spans="1:11">
      <c r="A161" s="151"/>
      <c r="B161" s="151"/>
      <c r="C161" s="151"/>
      <c r="D161" s="151"/>
      <c r="E161" s="151"/>
      <c r="F161" s="151"/>
      <c r="G161" s="151"/>
      <c r="H161" s="151"/>
      <c r="I161" s="151"/>
      <c r="J161" s="151"/>
      <c r="K161" s="151"/>
    </row>
    <row r="162" spans="1:11">
      <c r="A162" s="151"/>
      <c r="B162" s="151"/>
      <c r="C162" s="151"/>
      <c r="D162" s="151"/>
      <c r="E162" s="151"/>
      <c r="F162" s="151"/>
      <c r="G162" s="151"/>
      <c r="H162" s="151"/>
      <c r="I162" s="151"/>
      <c r="J162" s="151"/>
      <c r="K162" s="151"/>
    </row>
    <row r="163" spans="1:11">
      <c r="A163" s="151"/>
      <c r="B163" s="151"/>
      <c r="C163" s="151"/>
      <c r="D163" s="151"/>
      <c r="E163" s="151"/>
      <c r="F163" s="151"/>
      <c r="G163" s="151"/>
      <c r="H163" s="151"/>
      <c r="I163" s="151"/>
      <c r="J163" s="151"/>
      <c r="K163" s="151"/>
    </row>
    <row r="164" spans="1:11" ht="24">
      <c r="A164" s="1518"/>
      <c r="B164" s="1518"/>
      <c r="C164" s="1518"/>
      <c r="D164" s="1518"/>
      <c r="E164" s="1518"/>
      <c r="F164" s="1518"/>
      <c r="G164" s="1518"/>
      <c r="H164" s="1518"/>
      <c r="I164" s="1518"/>
      <c r="J164" s="1518"/>
      <c r="K164" s="1518"/>
    </row>
    <row r="165" spans="1:11">
      <c r="A165" s="151"/>
      <c r="B165" s="151"/>
      <c r="C165" s="151"/>
      <c r="D165" s="151"/>
      <c r="E165" s="151"/>
      <c r="F165" s="151"/>
      <c r="G165" s="151"/>
      <c r="H165" s="151"/>
      <c r="I165" s="151"/>
      <c r="J165" s="151"/>
      <c r="K165" s="151"/>
    </row>
    <row r="166" spans="1:11">
      <c r="A166" s="151"/>
      <c r="B166" s="151"/>
      <c r="C166" s="151"/>
      <c r="D166" s="151"/>
      <c r="E166" s="151"/>
      <c r="F166" s="151"/>
      <c r="G166" s="151"/>
      <c r="H166" s="151"/>
      <c r="I166" s="445" t="s">
        <v>56</v>
      </c>
      <c r="K166" s="151"/>
    </row>
    <row r="167" spans="1:11" ht="31.5" customHeight="1">
      <c r="A167" s="151"/>
      <c r="B167" s="151"/>
      <c r="C167" s="151"/>
      <c r="D167" s="151"/>
      <c r="E167" s="151"/>
      <c r="F167" s="151"/>
      <c r="G167" s="151"/>
      <c r="H167" s="151"/>
      <c r="I167" s="151"/>
      <c r="J167" s="151"/>
      <c r="K167" s="151"/>
    </row>
    <row r="168" spans="1:11">
      <c r="A168" s="444" t="str">
        <f>入力シート!$C$21</f>
        <v>○○県○○市○○</v>
      </c>
      <c r="B168" s="151"/>
      <c r="C168" s="151"/>
      <c r="D168" s="151"/>
      <c r="E168" s="151"/>
      <c r="F168" s="151"/>
      <c r="G168" s="151"/>
      <c r="H168" s="151"/>
      <c r="I168" s="151"/>
      <c r="J168" s="151"/>
      <c r="K168" s="151"/>
    </row>
    <row r="169" spans="1:11">
      <c r="A169" s="444" t="str">
        <f>" "&amp;入力シート!$C$22</f>
        <v xml:space="preserve"> 株式会社 ○○組</v>
      </c>
      <c r="B169" s="151"/>
      <c r="C169" s="151"/>
      <c r="D169" s="151"/>
      <c r="E169" s="151"/>
      <c r="F169" s="151"/>
      <c r="G169" s="151"/>
      <c r="H169" s="151"/>
      <c r="I169" s="151"/>
      <c r="J169" s="151"/>
      <c r="K169" s="151"/>
    </row>
    <row r="170" spans="1:11">
      <c r="A170" s="444" t="str">
        <f>"  "&amp;入力シート!$C$23 &amp;"  殿"</f>
        <v xml:space="preserve">  代表取締役　　○○　○○  殿</v>
      </c>
      <c r="B170" s="151"/>
      <c r="C170" s="151"/>
      <c r="D170" s="151"/>
      <c r="E170" s="151"/>
      <c r="F170" s="151"/>
      <c r="G170" s="151"/>
      <c r="H170" s="151"/>
      <c r="I170" s="151"/>
      <c r="J170" s="151"/>
      <c r="K170" s="151"/>
    </row>
    <row r="171" spans="1:11">
      <c r="A171" s="151"/>
      <c r="B171" s="151"/>
      <c r="C171" s="151"/>
      <c r="D171" s="151"/>
      <c r="E171" s="151"/>
      <c r="F171" s="151"/>
      <c r="G171" s="151"/>
      <c r="H171" s="151"/>
      <c r="I171" s="151"/>
      <c r="J171" s="151"/>
      <c r="K171" s="151"/>
    </row>
    <row r="172" spans="1:11">
      <c r="A172" s="151"/>
      <c r="B172" s="151"/>
      <c r="C172" s="151"/>
      <c r="D172" s="151"/>
      <c r="E172" s="151"/>
      <c r="F172" s="151"/>
      <c r="G172" s="151"/>
      <c r="H172" s="151"/>
      <c r="I172" s="151"/>
      <c r="J172" s="151"/>
      <c r="K172" s="151"/>
    </row>
    <row r="173" spans="1:11">
      <c r="A173" s="2"/>
      <c r="B173" s="151"/>
      <c r="C173" s="151"/>
      <c r="D173" s="151"/>
      <c r="E173" s="151"/>
      <c r="F173" s="151"/>
      <c r="G173" s="2" t="str">
        <f>"　"&amp;入力シート!$K$54</f>
        <v>　独立行政法人国立高等専門学校機構</v>
      </c>
      <c r="H173" s="151"/>
      <c r="I173" s="151"/>
      <c r="J173" s="151"/>
      <c r="K173" s="151"/>
    </row>
    <row r="174" spans="1:11">
      <c r="A174" s="2"/>
      <c r="B174" s="151"/>
      <c r="C174" s="151"/>
      <c r="D174" s="151"/>
      <c r="E174" s="151"/>
      <c r="F174" s="151"/>
      <c r="G174" s="5" t="str">
        <f>" 　" &amp;入力シート!$K$55</f>
        <v xml:space="preserve"> 　○○工業高等専門学校</v>
      </c>
      <c r="H174" s="151"/>
      <c r="I174" s="151"/>
      <c r="J174" s="151"/>
      <c r="K174" s="151"/>
    </row>
    <row r="175" spans="1:11">
      <c r="A175" s="151"/>
      <c r="B175" s="151"/>
      <c r="C175" s="151"/>
      <c r="D175" s="151"/>
      <c r="E175" s="151"/>
      <c r="F175" s="151"/>
      <c r="G175" s="2" t="str">
        <f>"　  " &amp;入力シート!$K$56 &amp;"　　　 印"</f>
        <v>　  契約担当役 事務部長 ○○　○○　　　 印</v>
      </c>
      <c r="H175" s="151"/>
      <c r="I175" s="151"/>
      <c r="J175" s="151"/>
      <c r="K175" s="151"/>
    </row>
    <row r="176" spans="1:11">
      <c r="A176" s="151"/>
      <c r="B176" s="151"/>
      <c r="C176" s="151"/>
      <c r="D176" s="151"/>
      <c r="E176" s="151"/>
      <c r="F176" s="151"/>
      <c r="G176" s="151"/>
      <c r="H176" s="151"/>
      <c r="I176" s="151"/>
      <c r="J176" s="151"/>
      <c r="K176" s="151"/>
    </row>
    <row r="177" spans="1:11">
      <c r="A177" s="151"/>
      <c r="B177" s="151"/>
      <c r="C177" s="151"/>
      <c r="D177" s="151"/>
      <c r="E177" s="151"/>
      <c r="F177" s="151"/>
      <c r="G177" s="151"/>
      <c r="H177" s="151"/>
      <c r="I177" s="151"/>
      <c r="J177" s="151"/>
      <c r="K177" s="151"/>
    </row>
    <row r="178" spans="1:11">
      <c r="A178" s="151"/>
      <c r="B178" s="151"/>
      <c r="C178" s="151"/>
      <c r="D178" s="151"/>
      <c r="E178" s="151"/>
      <c r="F178" s="151"/>
      <c r="G178" s="151"/>
      <c r="H178" s="151"/>
      <c r="I178" s="151"/>
      <c r="J178" s="151"/>
      <c r="K178" s="151"/>
    </row>
    <row r="179" spans="1:11" ht="23.25" customHeight="1">
      <c r="A179" s="151"/>
      <c r="B179" s="151"/>
      <c r="C179" s="151"/>
      <c r="D179" s="151"/>
      <c r="E179" s="151"/>
      <c r="F179" s="151"/>
      <c r="G179" s="151"/>
      <c r="H179" s="151"/>
      <c r="I179" s="151"/>
      <c r="J179" s="151"/>
      <c r="K179" s="151"/>
    </row>
    <row r="180" spans="1:11">
      <c r="A180" s="151"/>
      <c r="B180" s="151"/>
      <c r="C180" s="151"/>
      <c r="D180" s="151"/>
      <c r="E180" s="151"/>
      <c r="F180" s="151"/>
      <c r="G180" s="151"/>
      <c r="H180" s="151"/>
      <c r="I180" s="151"/>
      <c r="J180" s="151"/>
      <c r="K180" s="151"/>
    </row>
    <row r="181" spans="1:11" ht="18.75">
      <c r="A181" s="1519" t="str">
        <f>LOOKUP(F3,H3:H5,I3:I5) &amp;  "技術検査通知書"</f>
        <v>完成技術検査通知書</v>
      </c>
      <c r="B181" s="1519"/>
      <c r="C181" s="1519"/>
      <c r="D181" s="1519"/>
      <c r="E181" s="1519"/>
      <c r="F181" s="1519"/>
      <c r="G181" s="1519"/>
      <c r="H181" s="1519"/>
      <c r="I181" s="1519"/>
      <c r="J181" s="1519"/>
      <c r="K181" s="1519"/>
    </row>
    <row r="182" spans="1:11">
      <c r="A182" s="151"/>
      <c r="B182" s="151"/>
      <c r="C182" s="151"/>
      <c r="D182" s="151"/>
      <c r="E182" s="151"/>
      <c r="F182" s="151"/>
      <c r="G182" s="151"/>
      <c r="H182" s="151"/>
      <c r="I182" s="151"/>
      <c r="J182" s="151"/>
      <c r="K182" s="151"/>
    </row>
    <row r="183" spans="1:11" ht="34.5" customHeight="1">
      <c r="A183" s="151"/>
      <c r="B183" s="151"/>
      <c r="C183" s="151"/>
      <c r="D183" s="151"/>
      <c r="E183" s="151"/>
      <c r="F183" s="151"/>
      <c r="G183" s="151"/>
      <c r="H183" s="151"/>
      <c r="I183" s="151"/>
      <c r="J183" s="151"/>
      <c r="K183" s="151"/>
    </row>
    <row r="184" spans="1:11">
      <c r="A184" s="151"/>
      <c r="B184" s="151"/>
      <c r="C184" s="151"/>
      <c r="D184" s="151"/>
      <c r="E184" s="151"/>
      <c r="F184" s="151"/>
      <c r="G184" s="151"/>
      <c r="H184" s="151"/>
      <c r="I184" s="151"/>
      <c r="J184" s="151"/>
      <c r="K184" s="151"/>
    </row>
    <row r="185" spans="1:11">
      <c r="A185" s="151"/>
      <c r="B185" s="151" t="str">
        <f>"工事名： "&amp;入力シート!$C$5</f>
        <v>工事名： ○○工業高専校舎改修工事</v>
      </c>
      <c r="C185" s="151"/>
      <c r="D185" s="151"/>
      <c r="E185" s="151"/>
      <c r="F185" s="151"/>
      <c r="G185" s="151"/>
      <c r="H185" s="151"/>
      <c r="I185" s="151"/>
      <c r="J185" s="151"/>
      <c r="K185" s="151"/>
    </row>
    <row r="186" spans="1:11">
      <c r="A186" s="151"/>
      <c r="B186" s="151"/>
      <c r="C186" s="151"/>
      <c r="D186" s="151"/>
      <c r="E186" s="151"/>
      <c r="F186" s="151"/>
      <c r="G186" s="151"/>
      <c r="H186" s="151"/>
      <c r="I186" s="151"/>
      <c r="J186" s="151"/>
      <c r="K186" s="151"/>
    </row>
    <row r="187" spans="1:11" ht="21.75" customHeight="1">
      <c r="A187" s="151"/>
      <c r="B187" s="151"/>
      <c r="C187" s="151"/>
      <c r="D187" s="151"/>
      <c r="E187" s="151"/>
      <c r="F187" s="151"/>
      <c r="G187" s="151"/>
      <c r="H187" s="151"/>
      <c r="I187" s="151"/>
      <c r="J187" s="151"/>
      <c r="K187" s="151"/>
    </row>
    <row r="188" spans="1:11">
      <c r="A188" s="151"/>
      <c r="B188" s="448" t="str">
        <f>" 上記工事の"&amp;IF($H$3="○",$I$3,)&amp;IF($H$4="○",$I$4,)&amp;IF($H$5="○",$I$5,)&amp;"技術検査について、下記のとおり通知します。"</f>
        <v xml:space="preserve"> 上記工事の技術検査について、下記のとおり通知します。</v>
      </c>
      <c r="C188" s="151"/>
      <c r="D188" s="151"/>
      <c r="E188" s="151"/>
      <c r="F188" s="151"/>
      <c r="G188" s="151"/>
      <c r="H188" s="151"/>
      <c r="I188" s="151"/>
      <c r="J188" s="151"/>
      <c r="K188" s="151"/>
    </row>
    <row r="189" spans="1:11">
      <c r="A189" s="447"/>
      <c r="B189" s="448"/>
      <c r="C189" s="151"/>
      <c r="D189" s="151"/>
      <c r="E189" s="151"/>
      <c r="F189" s="151"/>
      <c r="G189" s="151"/>
      <c r="H189" s="151"/>
      <c r="I189" s="151"/>
      <c r="J189" s="151"/>
      <c r="K189" s="151"/>
    </row>
    <row r="190" spans="1:11">
      <c r="A190" s="151"/>
      <c r="B190" s="151"/>
      <c r="C190" s="151"/>
      <c r="D190" s="151"/>
      <c r="E190" s="151"/>
      <c r="F190" s="151"/>
      <c r="G190" s="151"/>
      <c r="H190" s="151"/>
      <c r="I190" s="151"/>
      <c r="J190" s="151"/>
      <c r="K190" s="151"/>
    </row>
    <row r="191" spans="1:11">
      <c r="A191" s="151"/>
      <c r="B191" s="151"/>
      <c r="C191" s="151"/>
      <c r="D191" s="151"/>
      <c r="E191" s="151"/>
      <c r="F191" s="151"/>
      <c r="G191" s="151"/>
      <c r="H191" s="151"/>
      <c r="I191" s="151"/>
      <c r="J191" s="151"/>
      <c r="K191" s="151"/>
    </row>
    <row r="192" spans="1:11">
      <c r="A192" s="151"/>
      <c r="B192" s="151"/>
      <c r="C192" s="151"/>
      <c r="D192" s="151"/>
      <c r="E192" s="151"/>
      <c r="F192" s="151"/>
      <c r="G192" s="151"/>
      <c r="H192" s="151"/>
      <c r="I192" s="151"/>
      <c r="J192" s="151"/>
      <c r="K192" s="151"/>
    </row>
    <row r="193" spans="1:11">
      <c r="A193" s="151"/>
      <c r="B193" s="151"/>
      <c r="C193" s="151"/>
      <c r="D193" s="151"/>
      <c r="E193" s="151"/>
      <c r="F193" s="151"/>
      <c r="G193" s="151"/>
      <c r="H193" s="151"/>
      <c r="I193" s="151"/>
      <c r="J193" s="151"/>
      <c r="K193" s="151"/>
    </row>
    <row r="194" spans="1:11">
      <c r="A194" s="1501" t="s">
        <v>267</v>
      </c>
      <c r="B194" s="1501"/>
      <c r="C194" s="1501"/>
      <c r="D194" s="1501"/>
      <c r="E194" s="1501"/>
      <c r="F194" s="1501"/>
      <c r="G194" s="1501"/>
      <c r="H194" s="1501"/>
      <c r="I194" s="1501"/>
      <c r="J194" s="151"/>
      <c r="K194" s="151"/>
    </row>
    <row r="195" spans="1:11">
      <c r="A195" s="447"/>
      <c r="G195" s="447"/>
      <c r="H195" s="447"/>
      <c r="I195" s="447"/>
      <c r="J195" s="151"/>
      <c r="K195" s="151"/>
    </row>
    <row r="196" spans="1:11" ht="24" customHeight="1">
      <c r="A196" s="447"/>
      <c r="D196" s="448" t="s">
        <v>571</v>
      </c>
      <c r="G196" s="447"/>
      <c r="H196" s="447"/>
      <c r="I196" s="447"/>
      <c r="J196" s="151"/>
      <c r="K196" s="151"/>
    </row>
    <row r="197" spans="1:11">
      <c r="A197" s="447"/>
      <c r="D197" s="1521" t="str">
        <f>技術検査実施日</f>
        <v>平成２１年  １月２９日</v>
      </c>
      <c r="E197" s="1521"/>
      <c r="F197" s="1521"/>
      <c r="G197" s="1521"/>
      <c r="I197" s="447"/>
      <c r="J197" s="151"/>
      <c r="K197" s="151"/>
    </row>
    <row r="198" spans="1:11">
      <c r="A198" s="447"/>
      <c r="B198" s="447"/>
      <c r="H198" s="151"/>
      <c r="I198" s="447"/>
      <c r="J198" s="151"/>
      <c r="K198" s="151"/>
    </row>
    <row r="199" spans="1:11">
      <c r="A199" s="447"/>
      <c r="B199" s="458"/>
      <c r="C199" s="447"/>
      <c r="D199" s="151"/>
      <c r="E199" s="151"/>
      <c r="F199" s="151"/>
      <c r="G199" s="151"/>
      <c r="H199" s="151"/>
      <c r="I199" s="447"/>
      <c r="J199" s="151"/>
      <c r="K199" s="151"/>
    </row>
    <row r="200" spans="1:11">
      <c r="A200" s="447"/>
      <c r="B200" s="151"/>
      <c r="C200" s="447"/>
      <c r="D200" s="448" t="s">
        <v>572</v>
      </c>
      <c r="E200" s="454"/>
      <c r="F200" s="151"/>
      <c r="G200" s="151"/>
      <c r="H200" s="151"/>
      <c r="I200" s="447"/>
      <c r="J200" s="151"/>
      <c r="K200" s="151"/>
    </row>
    <row r="201" spans="1:11">
      <c r="A201" s="151"/>
      <c r="B201" s="151"/>
      <c r="D201" s="446" t="s">
        <v>573</v>
      </c>
      <c r="E201" s="151"/>
      <c r="F201" s="151"/>
      <c r="G201" s="151"/>
      <c r="H201" s="151"/>
      <c r="I201" s="447"/>
      <c r="J201" s="151"/>
      <c r="K201" s="151"/>
    </row>
    <row r="202" spans="1:11">
      <c r="A202" s="151"/>
      <c r="B202" s="151"/>
      <c r="C202" s="151"/>
      <c r="D202" s="151"/>
      <c r="F202" s="151"/>
      <c r="G202" s="151"/>
      <c r="H202" s="151"/>
      <c r="I202" s="151"/>
      <c r="J202" s="151"/>
      <c r="K202" s="151"/>
    </row>
    <row r="203" spans="1:11">
      <c r="A203" s="151"/>
      <c r="B203" s="151"/>
      <c r="C203" s="151"/>
      <c r="D203" s="151"/>
      <c r="E203" s="151"/>
      <c r="F203" s="151"/>
      <c r="G203" s="151"/>
      <c r="H203" s="151"/>
      <c r="I203" s="151"/>
      <c r="J203" s="151"/>
      <c r="K203" s="151"/>
    </row>
    <row r="204" spans="1:11">
      <c r="A204" s="151"/>
      <c r="B204" s="151"/>
      <c r="C204" s="151"/>
      <c r="D204" s="152" t="s">
        <v>1807</v>
      </c>
      <c r="G204" s="151"/>
      <c r="H204" s="151"/>
      <c r="I204" s="151"/>
      <c r="J204" s="151"/>
      <c r="K204" s="151"/>
    </row>
    <row r="205" spans="1:11">
      <c r="A205" s="151"/>
      <c r="B205" s="151"/>
      <c r="C205" s="151"/>
      <c r="D205" s="151" t="s">
        <v>1806</v>
      </c>
      <c r="E205" s="151"/>
      <c r="F205" s="151"/>
      <c r="G205" s="151"/>
      <c r="H205" s="151"/>
      <c r="I205" s="151"/>
      <c r="J205" s="151"/>
      <c r="K205" s="151"/>
    </row>
    <row r="206" spans="1:11">
      <c r="A206" s="151"/>
      <c r="B206" s="151"/>
      <c r="C206" s="151"/>
      <c r="D206" s="446" t="str">
        <f>+入力シート!K73</f>
        <v>独立行政法人国立高等専門学校機構</v>
      </c>
      <c r="E206" s="151"/>
      <c r="F206" s="151"/>
      <c r="G206" s="151"/>
      <c r="H206" s="151"/>
      <c r="I206" s="151"/>
      <c r="J206" s="151"/>
      <c r="K206" s="151"/>
    </row>
    <row r="207" spans="1:11">
      <c r="A207" s="151"/>
      <c r="B207" s="151"/>
      <c r="C207" s="151"/>
      <c r="D207" s="446" t="str">
        <f>+入力シート!K74</f>
        <v>高専機構本部事務局施設部</v>
      </c>
      <c r="E207" s="151"/>
      <c r="F207" s="151"/>
      <c r="G207" s="151"/>
      <c r="H207" s="151"/>
      <c r="I207" s="151"/>
      <c r="J207" s="151"/>
      <c r="K207" s="151"/>
    </row>
    <row r="208" spans="1:11">
      <c r="A208" s="151"/>
      <c r="B208" s="151"/>
      <c r="C208" s="151"/>
      <c r="D208" s="446" t="str">
        <f>+入力シート!K75</f>
        <v xml:space="preserve"> 整備課長　 江川　豊</v>
      </c>
      <c r="E208" s="151"/>
      <c r="F208" s="151"/>
      <c r="G208" s="151"/>
      <c r="H208" s="151"/>
      <c r="I208" s="151"/>
      <c r="J208" s="151"/>
      <c r="K208" s="151"/>
    </row>
    <row r="209" spans="1:11">
      <c r="A209" s="151"/>
      <c r="B209" s="151"/>
      <c r="C209" s="151"/>
      <c r="D209" s="151"/>
      <c r="E209" s="151"/>
      <c r="F209" s="151"/>
      <c r="G209" s="151"/>
      <c r="H209" s="151"/>
      <c r="I209" s="151"/>
      <c r="J209" s="151"/>
      <c r="K209" s="151"/>
    </row>
    <row r="210" spans="1:11">
      <c r="A210" s="151"/>
      <c r="B210" s="151"/>
      <c r="C210" s="151"/>
      <c r="D210" s="151"/>
      <c r="E210" s="151"/>
      <c r="F210" s="151"/>
      <c r="G210" s="151"/>
      <c r="H210" s="151"/>
      <c r="I210" s="151"/>
      <c r="J210" s="151"/>
      <c r="K210" s="151"/>
    </row>
    <row r="211" spans="1:11">
      <c r="A211" s="151"/>
      <c r="B211" s="151"/>
      <c r="C211" s="151"/>
      <c r="D211" s="151"/>
      <c r="E211" s="151"/>
      <c r="F211" s="151"/>
      <c r="G211" s="151"/>
      <c r="H211" s="151"/>
      <c r="I211" s="151"/>
      <c r="J211" s="151"/>
      <c r="K211" s="151"/>
    </row>
    <row r="212" spans="1:11">
      <c r="A212" s="151"/>
      <c r="B212" s="151"/>
      <c r="C212" s="151"/>
      <c r="D212" s="151"/>
      <c r="E212" s="151"/>
      <c r="F212" s="151"/>
      <c r="G212" s="151"/>
      <c r="H212" s="151"/>
      <c r="I212" s="151"/>
      <c r="J212" s="151"/>
      <c r="K212" s="151"/>
    </row>
    <row r="213" spans="1:11">
      <c r="A213" s="449"/>
      <c r="B213" s="151"/>
      <c r="C213" s="151"/>
      <c r="D213" s="151"/>
      <c r="E213" s="151"/>
      <c r="F213" s="151"/>
      <c r="G213" s="151"/>
      <c r="H213" s="151"/>
      <c r="I213" s="151"/>
      <c r="J213" s="151"/>
      <c r="K213" s="151"/>
    </row>
    <row r="214" spans="1:11">
      <c r="A214" s="449"/>
      <c r="B214" s="151"/>
      <c r="C214" s="151"/>
      <c r="D214" s="151"/>
      <c r="E214" s="151"/>
      <c r="F214" s="151"/>
      <c r="G214" s="151"/>
      <c r="H214" s="151"/>
      <c r="I214" s="151"/>
      <c r="J214" s="151"/>
      <c r="K214" s="151"/>
    </row>
    <row r="215" spans="1:11">
      <c r="A215" s="449"/>
      <c r="B215" s="151"/>
      <c r="C215" s="151"/>
      <c r="D215" s="151"/>
      <c r="E215" s="151"/>
      <c r="F215" s="151"/>
      <c r="G215" s="151"/>
      <c r="H215" s="151"/>
      <c r="I215" s="151"/>
      <c r="J215" s="151"/>
      <c r="K215" s="151"/>
    </row>
    <row r="216" spans="1:11">
      <c r="A216" s="449"/>
      <c r="B216" s="151"/>
      <c r="C216" s="151"/>
      <c r="D216" s="151"/>
      <c r="E216" s="151"/>
      <c r="F216" s="151"/>
      <c r="G216" s="151"/>
      <c r="H216" s="151"/>
      <c r="I216" s="445" t="s">
        <v>574</v>
      </c>
      <c r="J216" s="151"/>
      <c r="K216" s="151"/>
    </row>
    <row r="217" spans="1:11">
      <c r="A217" s="449"/>
      <c r="B217" s="151"/>
      <c r="C217" s="151"/>
      <c r="D217" s="151"/>
      <c r="E217" s="151"/>
      <c r="F217" s="151"/>
      <c r="G217" s="151"/>
      <c r="H217" s="151"/>
      <c r="I217" s="151"/>
      <c r="J217" s="151"/>
      <c r="K217" s="151"/>
    </row>
    <row r="218" spans="1:11">
      <c r="A218" s="449"/>
      <c r="D218" s="151"/>
      <c r="E218" s="151"/>
      <c r="F218" s="151"/>
      <c r="G218" s="151"/>
      <c r="H218" s="151"/>
      <c r="I218" s="151"/>
      <c r="J218" s="151"/>
      <c r="K218" s="151"/>
    </row>
    <row r="219" spans="1:11">
      <c r="A219" s="151" t="s">
        <v>582</v>
      </c>
      <c r="D219" s="151"/>
      <c r="E219" s="151"/>
      <c r="F219" s="151"/>
      <c r="G219" s="151"/>
      <c r="H219" s="151"/>
      <c r="I219" s="151"/>
      <c r="J219" s="151"/>
      <c r="K219" s="151"/>
    </row>
    <row r="220" spans="1:11">
      <c r="A220" s="151"/>
      <c r="B220" s="151" t="s">
        <v>575</v>
      </c>
      <c r="C220" s="151"/>
      <c r="D220" s="151"/>
      <c r="E220" s="151"/>
      <c r="F220" s="151"/>
      <c r="G220" s="151"/>
      <c r="H220" s="151"/>
      <c r="I220" s="151"/>
      <c r="J220" s="151"/>
      <c r="K220" s="151"/>
    </row>
    <row r="221" spans="1:11">
      <c r="A221" s="449"/>
      <c r="B221" s="151"/>
      <c r="G221" s="151"/>
      <c r="H221" s="151"/>
      <c r="I221" s="151"/>
      <c r="J221" s="151"/>
      <c r="K221" s="151"/>
    </row>
    <row r="222" spans="1:11">
      <c r="A222" s="449"/>
      <c r="B222" s="464" t="s">
        <v>594</v>
      </c>
      <c r="C222" s="151"/>
      <c r="D222" s="151"/>
      <c r="E222" s="151"/>
      <c r="G222" s="151"/>
      <c r="H222" s="151"/>
      <c r="I222" s="151"/>
      <c r="J222" s="151"/>
      <c r="K222" s="151"/>
    </row>
    <row r="223" spans="1:11">
      <c r="A223" s="449"/>
      <c r="B223" s="464" t="s">
        <v>595</v>
      </c>
      <c r="C223" s="151"/>
      <c r="D223" s="151"/>
      <c r="E223" s="151"/>
      <c r="G223" s="151"/>
      <c r="H223" s="151"/>
      <c r="I223" s="151"/>
      <c r="J223" s="151"/>
      <c r="K223" s="151"/>
    </row>
    <row r="224" spans="1:11">
      <c r="A224" s="449"/>
      <c r="B224" s="464" t="s">
        <v>592</v>
      </c>
      <c r="C224" s="151"/>
      <c r="D224" s="151"/>
      <c r="E224" s="151"/>
      <c r="G224" s="151"/>
      <c r="H224" s="151"/>
      <c r="I224" s="151"/>
      <c r="J224" s="151"/>
      <c r="K224" s="151"/>
    </row>
    <row r="225" spans="1:11">
      <c r="A225" s="449"/>
      <c r="B225" s="464" t="s">
        <v>576</v>
      </c>
      <c r="C225" s="151"/>
      <c r="D225" s="151"/>
      <c r="E225" s="151"/>
      <c r="G225" s="151"/>
      <c r="H225" s="151"/>
      <c r="I225" s="151"/>
      <c r="J225" s="151"/>
      <c r="K225" s="151"/>
    </row>
    <row r="226" spans="1:11">
      <c r="A226" s="449"/>
      <c r="B226" s="464" t="s">
        <v>577</v>
      </c>
      <c r="C226" s="151"/>
      <c r="D226" s="151"/>
      <c r="E226" s="151"/>
      <c r="G226" s="151"/>
      <c r="H226" s="151"/>
      <c r="I226" s="151"/>
      <c r="J226" s="151"/>
      <c r="K226" s="151"/>
    </row>
    <row r="227" spans="1:11">
      <c r="A227" s="449"/>
      <c r="B227" s="464" t="s">
        <v>593</v>
      </c>
      <c r="C227" s="151"/>
      <c r="D227" s="151"/>
      <c r="E227" s="151"/>
      <c r="G227" s="151"/>
      <c r="H227" s="151"/>
      <c r="I227" s="151"/>
      <c r="J227" s="151"/>
      <c r="K227" s="151"/>
    </row>
    <row r="228" spans="1:11">
      <c r="A228" s="449"/>
      <c r="B228" s="464" t="s">
        <v>591</v>
      </c>
      <c r="C228" s="151"/>
      <c r="D228" s="151"/>
      <c r="E228" s="151"/>
      <c r="G228" s="151"/>
      <c r="H228" s="151"/>
      <c r="I228" s="151"/>
      <c r="J228" s="151"/>
      <c r="K228" s="151"/>
    </row>
    <row r="229" spans="1:11">
      <c r="A229" s="449"/>
      <c r="B229" s="464" t="s">
        <v>578</v>
      </c>
      <c r="C229" s="151"/>
      <c r="D229" s="151"/>
      <c r="E229" s="151"/>
      <c r="G229" s="151"/>
      <c r="H229" s="151"/>
      <c r="I229" s="151"/>
      <c r="J229" s="151"/>
      <c r="K229" s="151"/>
    </row>
    <row r="230" spans="1:11">
      <c r="A230" s="449"/>
      <c r="B230" s="464" t="s">
        <v>579</v>
      </c>
      <c r="C230" s="151"/>
      <c r="D230" s="151"/>
      <c r="E230" s="151"/>
      <c r="G230" s="151"/>
      <c r="H230" s="151"/>
      <c r="I230" s="151"/>
      <c r="J230" s="151"/>
      <c r="K230" s="151"/>
    </row>
    <row r="231" spans="1:11">
      <c r="A231" s="449"/>
      <c r="B231" s="1353" t="s">
        <v>580</v>
      </c>
      <c r="C231" s="151"/>
      <c r="D231" s="151"/>
      <c r="E231" s="151"/>
      <c r="G231" s="151"/>
      <c r="H231" s="151"/>
      <c r="I231" s="151"/>
      <c r="J231" s="1354" t="s">
        <v>1641</v>
      </c>
      <c r="K231" s="151"/>
    </row>
    <row r="232" spans="1:11">
      <c r="A232" s="449"/>
      <c r="B232" s="464" t="s">
        <v>581</v>
      </c>
      <c r="C232" s="151"/>
      <c r="D232" s="151"/>
      <c r="E232" s="151"/>
      <c r="G232" s="151"/>
      <c r="H232" s="151"/>
      <c r="I232" s="151"/>
      <c r="J232" s="151"/>
      <c r="K232" s="151"/>
    </row>
    <row r="233" spans="1:11">
      <c r="A233" s="449"/>
      <c r="B233" s="151"/>
      <c r="C233" s="464"/>
      <c r="D233" s="151"/>
      <c r="E233" s="151"/>
      <c r="F233" s="151"/>
      <c r="G233" s="151"/>
      <c r="H233" s="151"/>
      <c r="I233" s="151"/>
      <c r="J233" s="151"/>
      <c r="K233" s="151"/>
    </row>
    <row r="234" spans="1:11" ht="23.25" customHeight="1">
      <c r="A234" s="449"/>
      <c r="B234" s="151"/>
      <c r="C234" s="464"/>
      <c r="D234" s="474" t="s">
        <v>583</v>
      </c>
      <c r="E234" s="1508" t="s">
        <v>588</v>
      </c>
      <c r="F234" s="1514"/>
      <c r="G234" s="1514"/>
      <c r="H234" s="1509"/>
      <c r="I234" s="1508" t="s">
        <v>589</v>
      </c>
      <c r="J234" s="1509"/>
      <c r="K234" s="151"/>
    </row>
    <row r="235" spans="1:11" ht="9.75" customHeight="1">
      <c r="A235" s="449"/>
      <c r="B235" s="151"/>
      <c r="C235" s="464"/>
      <c r="D235" s="1495" t="s">
        <v>584</v>
      </c>
      <c r="E235" s="471"/>
      <c r="F235" s="451"/>
      <c r="G235" s="451"/>
      <c r="H235" s="472"/>
      <c r="I235" s="1510"/>
      <c r="J235" s="1511"/>
      <c r="K235" s="151"/>
    </row>
    <row r="236" spans="1:11" ht="27" customHeight="1">
      <c r="A236" s="449"/>
      <c r="B236" s="151"/>
      <c r="C236" s="464"/>
      <c r="D236" s="1496"/>
      <c r="E236" s="471"/>
      <c r="F236" s="466"/>
      <c r="G236" s="467"/>
      <c r="H236" s="472"/>
      <c r="I236" s="1498" t="s">
        <v>585</v>
      </c>
      <c r="J236" s="1499"/>
      <c r="K236" s="151"/>
    </row>
    <row r="237" spans="1:11" ht="27.75" customHeight="1">
      <c r="A237" s="449"/>
      <c r="B237" s="151"/>
      <c r="C237" s="464"/>
      <c r="D237" s="1496"/>
      <c r="E237" s="471"/>
      <c r="F237" s="470"/>
      <c r="G237" s="469"/>
      <c r="H237" s="472"/>
      <c r="I237" s="1498" t="s">
        <v>586</v>
      </c>
      <c r="J237" s="1499"/>
      <c r="K237" s="151"/>
    </row>
    <row r="238" spans="1:11" ht="27.75" customHeight="1">
      <c r="A238" s="449"/>
      <c r="B238" s="151"/>
      <c r="C238" s="464"/>
      <c r="D238" s="1496"/>
      <c r="E238" s="471"/>
      <c r="F238" s="1500" t="s">
        <v>590</v>
      </c>
      <c r="G238" s="1500"/>
      <c r="H238" s="472"/>
      <c r="I238" s="1498" t="s">
        <v>587</v>
      </c>
      <c r="J238" s="1499"/>
      <c r="K238" s="151"/>
    </row>
    <row r="239" spans="1:11" ht="9" customHeight="1">
      <c r="A239" s="449"/>
      <c r="B239" s="151"/>
      <c r="C239" s="464"/>
      <c r="D239" s="1497"/>
      <c r="E239" s="468"/>
      <c r="F239" s="473"/>
      <c r="G239" s="473"/>
      <c r="H239" s="469"/>
      <c r="I239" s="1512"/>
      <c r="J239" s="1513"/>
      <c r="K239" s="151"/>
    </row>
    <row r="240" spans="1:11">
      <c r="A240" s="449"/>
      <c r="B240" s="151"/>
      <c r="C240" s="151"/>
      <c r="D240" s="151"/>
      <c r="E240" s="151"/>
      <c r="F240" s="151"/>
      <c r="G240" s="151"/>
      <c r="H240" s="151"/>
      <c r="I240" s="151"/>
      <c r="J240" s="151"/>
      <c r="K240" s="151"/>
    </row>
    <row r="241" spans="1:11">
      <c r="A241" s="449"/>
      <c r="B241" s="151"/>
      <c r="C241" s="151"/>
      <c r="D241" s="151"/>
      <c r="E241" s="151"/>
      <c r="F241" s="151"/>
      <c r="G241" s="151"/>
      <c r="H241" s="151"/>
      <c r="I241" s="151"/>
      <c r="J241" s="151"/>
      <c r="K241" s="151"/>
    </row>
    <row r="242" spans="1:11">
      <c r="A242" s="449"/>
      <c r="B242" s="151"/>
      <c r="C242" s="151"/>
      <c r="D242" s="151"/>
      <c r="E242" s="151"/>
      <c r="F242" s="151"/>
      <c r="G242" s="151"/>
      <c r="H242" s="151"/>
      <c r="I242" s="151"/>
      <c r="J242" s="151"/>
      <c r="K242" s="151"/>
    </row>
    <row r="243" spans="1:11">
      <c r="A243" s="449"/>
      <c r="B243" s="151"/>
      <c r="C243" s="151"/>
      <c r="D243" s="151"/>
      <c r="E243" s="151"/>
      <c r="F243" s="151"/>
      <c r="G243" s="151"/>
      <c r="H243" s="151"/>
      <c r="I243" s="151"/>
      <c r="J243" s="151"/>
      <c r="K243" s="151"/>
    </row>
    <row r="244" spans="1:11">
      <c r="A244" s="449"/>
      <c r="B244" s="151"/>
      <c r="C244" s="151"/>
      <c r="D244" s="151"/>
      <c r="E244" s="151"/>
      <c r="F244" s="151"/>
      <c r="G244" s="151"/>
      <c r="H244" s="151"/>
      <c r="I244" s="151"/>
      <c r="J244" s="151"/>
      <c r="K244" s="151"/>
    </row>
    <row r="245" spans="1:11">
      <c r="A245" s="449"/>
      <c r="B245" s="151"/>
      <c r="C245" s="151"/>
      <c r="D245" s="151"/>
      <c r="E245" s="151"/>
      <c r="F245" s="151"/>
      <c r="G245" s="151"/>
      <c r="H245" s="151"/>
      <c r="I245" s="151"/>
      <c r="J245" s="151"/>
      <c r="K245" s="151"/>
    </row>
    <row r="246" spans="1:11">
      <c r="A246" s="449"/>
      <c r="B246" s="151"/>
      <c r="C246" s="151"/>
      <c r="D246" s="151"/>
      <c r="E246" s="151"/>
      <c r="F246" s="151"/>
      <c r="G246" s="151"/>
      <c r="H246" s="151"/>
      <c r="I246" s="151"/>
      <c r="J246" s="151"/>
      <c r="K246" s="151"/>
    </row>
    <row r="247" spans="1:11">
      <c r="A247" s="449"/>
      <c r="B247" s="151"/>
      <c r="C247" s="151"/>
      <c r="D247" s="151"/>
      <c r="E247" s="151"/>
      <c r="F247" s="151"/>
      <c r="G247" s="151"/>
      <c r="H247" s="151"/>
      <c r="I247" s="151"/>
      <c r="J247" s="151"/>
      <c r="K247" s="151"/>
    </row>
    <row r="248" spans="1:11">
      <c r="A248" s="449"/>
      <c r="B248" s="151"/>
      <c r="C248" s="151"/>
      <c r="D248" s="151"/>
      <c r="E248" s="151"/>
      <c r="F248" s="151"/>
      <c r="G248" s="151"/>
      <c r="H248" s="151"/>
      <c r="I248" s="151"/>
      <c r="J248" s="151"/>
      <c r="K248" s="151"/>
    </row>
    <row r="249" spans="1:11">
      <c r="A249" s="449"/>
      <c r="B249" s="151"/>
      <c r="C249" s="151"/>
      <c r="D249" s="151"/>
      <c r="E249" s="151"/>
      <c r="F249" s="151"/>
      <c r="G249" s="151"/>
      <c r="H249" s="151"/>
      <c r="I249" s="151"/>
      <c r="J249" s="151"/>
      <c r="K249" s="151"/>
    </row>
    <row r="250" spans="1:11">
      <c r="A250" s="449"/>
      <c r="B250" s="151"/>
      <c r="C250" s="151"/>
      <c r="D250" s="151"/>
      <c r="E250" s="151"/>
      <c r="F250" s="151"/>
      <c r="G250" s="151"/>
      <c r="H250" s="151"/>
      <c r="I250" s="151"/>
      <c r="J250" s="151"/>
      <c r="K250" s="151"/>
    </row>
    <row r="251" spans="1:11">
      <c r="A251" s="449"/>
      <c r="B251" s="151"/>
      <c r="C251" s="151"/>
      <c r="D251" s="151"/>
      <c r="E251" s="151"/>
      <c r="F251" s="151"/>
      <c r="G251" s="151"/>
      <c r="H251" s="151"/>
      <c r="I251" s="151"/>
      <c r="J251" s="151"/>
      <c r="K251" s="151"/>
    </row>
    <row r="252" spans="1:11">
      <c r="A252" s="449"/>
      <c r="B252" s="151"/>
      <c r="C252" s="151"/>
      <c r="D252" s="151"/>
      <c r="E252" s="151"/>
      <c r="F252" s="151"/>
      <c r="G252" s="151"/>
      <c r="H252" s="151"/>
      <c r="I252" s="151"/>
      <c r="J252" s="151"/>
      <c r="K252" s="151"/>
    </row>
    <row r="253" spans="1:11">
      <c r="A253" s="449"/>
      <c r="B253" s="151"/>
      <c r="C253" s="151"/>
      <c r="D253" s="151"/>
      <c r="E253" s="151"/>
      <c r="F253" s="151"/>
      <c r="G253" s="151"/>
      <c r="H253" s="151"/>
      <c r="I253" s="151"/>
      <c r="J253" s="151"/>
      <c r="K253" s="151"/>
    </row>
    <row r="254" spans="1:11">
      <c r="A254" s="449"/>
      <c r="B254" s="151"/>
      <c r="C254" s="151"/>
      <c r="D254" s="151"/>
      <c r="E254" s="151"/>
      <c r="F254" s="151"/>
      <c r="G254" s="151"/>
      <c r="H254" s="151"/>
      <c r="I254" s="151"/>
      <c r="J254" s="151"/>
      <c r="K254" s="151"/>
    </row>
    <row r="255" spans="1:11">
      <c r="A255" s="449"/>
      <c r="B255" s="151"/>
      <c r="C255" s="151"/>
      <c r="D255" s="151"/>
      <c r="E255" s="151"/>
      <c r="F255" s="151"/>
      <c r="G255" s="151"/>
      <c r="H255" s="151"/>
      <c r="I255" s="151"/>
      <c r="J255" s="151"/>
      <c r="K255" s="151"/>
    </row>
    <row r="256" spans="1:11">
      <c r="A256" s="449"/>
      <c r="B256" s="151"/>
      <c r="C256" s="151"/>
      <c r="D256" s="151"/>
      <c r="E256" s="151"/>
      <c r="F256" s="151"/>
      <c r="G256" s="151"/>
      <c r="H256" s="151"/>
      <c r="I256" s="151"/>
      <c r="J256" s="151"/>
      <c r="K256" s="151"/>
    </row>
    <row r="257" spans="1:11">
      <c r="A257" s="449"/>
      <c r="B257" s="151"/>
      <c r="C257" s="151"/>
      <c r="D257" s="151"/>
      <c r="E257" s="151"/>
      <c r="F257" s="151"/>
      <c r="G257" s="151"/>
      <c r="H257" s="151"/>
      <c r="I257" s="151"/>
      <c r="J257" s="151"/>
      <c r="K257" s="151"/>
    </row>
    <row r="258" spans="1:11">
      <c r="A258" s="151"/>
      <c r="B258" s="151"/>
      <c r="C258" s="151"/>
      <c r="D258" s="151"/>
      <c r="E258" s="151"/>
      <c r="F258" s="151"/>
      <c r="G258" s="151"/>
      <c r="H258" s="151"/>
      <c r="I258" s="151"/>
      <c r="J258" s="151"/>
      <c r="K258" s="151"/>
    </row>
    <row r="259" spans="1:11">
      <c r="A259" s="151"/>
      <c r="B259" s="151"/>
      <c r="C259" s="151"/>
      <c r="D259" s="151"/>
      <c r="E259" s="151"/>
      <c r="F259" s="151"/>
      <c r="G259" s="151"/>
      <c r="H259" s="151"/>
      <c r="I259" s="151"/>
      <c r="J259" s="151"/>
      <c r="K259" s="151"/>
    </row>
    <row r="260" spans="1:11">
      <c r="A260" s="151"/>
      <c r="B260" s="151"/>
      <c r="C260" s="151"/>
      <c r="D260" s="151"/>
      <c r="E260" s="151"/>
      <c r="F260" s="151"/>
      <c r="G260" s="151"/>
      <c r="H260" s="151"/>
      <c r="I260" s="151"/>
      <c r="J260" s="151"/>
      <c r="K260" s="151"/>
    </row>
    <row r="261" spans="1:11">
      <c r="A261" s="151"/>
      <c r="B261" s="151"/>
      <c r="C261" s="151"/>
      <c r="D261" s="151"/>
      <c r="E261" s="151"/>
      <c r="F261" s="151"/>
      <c r="G261" s="151"/>
      <c r="H261" s="151"/>
      <c r="I261" s="151"/>
      <c r="J261" s="151"/>
      <c r="K261" s="151"/>
    </row>
    <row r="270" spans="1:11" ht="21">
      <c r="B270" s="442" t="s">
        <v>564</v>
      </c>
    </row>
    <row r="273" spans="2:9">
      <c r="C273" s="439"/>
      <c r="D273" s="434" t="s">
        <v>559</v>
      </c>
      <c r="E273" s="434"/>
      <c r="F273" s="434"/>
      <c r="G273" s="434"/>
      <c r="H273" s="434"/>
      <c r="I273" s="435"/>
    </row>
    <row r="274" spans="2:9">
      <c r="C274" s="440"/>
      <c r="D274" s="156" t="s">
        <v>561</v>
      </c>
      <c r="E274" s="156"/>
      <c r="F274" s="156"/>
      <c r="G274" s="156"/>
      <c r="H274" s="156"/>
      <c r="I274" s="436"/>
    </row>
    <row r="275" spans="2:9">
      <c r="C275" s="440"/>
      <c r="D275" s="156" t="s">
        <v>596</v>
      </c>
      <c r="E275" s="156"/>
      <c r="F275" s="156"/>
      <c r="G275" s="156"/>
      <c r="H275" s="156"/>
      <c r="I275" s="436"/>
    </row>
    <row r="276" spans="2:9">
      <c r="C276" s="440"/>
      <c r="D276" s="156" t="s">
        <v>561</v>
      </c>
      <c r="E276" s="156"/>
      <c r="F276" s="156"/>
      <c r="G276" s="156"/>
      <c r="H276" s="156"/>
      <c r="I276" s="436"/>
    </row>
    <row r="277" spans="2:9">
      <c r="C277" s="440"/>
      <c r="D277" s="156" t="s">
        <v>597</v>
      </c>
      <c r="E277" s="156"/>
      <c r="F277" s="156"/>
      <c r="G277" s="156"/>
      <c r="H277" s="156"/>
      <c r="I277" s="436"/>
    </row>
    <row r="278" spans="2:9">
      <c r="C278" s="440"/>
      <c r="D278" s="156" t="s">
        <v>561</v>
      </c>
      <c r="E278" s="156"/>
      <c r="F278" s="156"/>
      <c r="G278" s="156"/>
      <c r="H278" s="156"/>
      <c r="I278" s="436"/>
    </row>
    <row r="279" spans="2:9">
      <c r="C279" s="440"/>
      <c r="D279" s="156" t="s">
        <v>598</v>
      </c>
      <c r="E279" s="156"/>
      <c r="F279" s="156"/>
      <c r="G279" s="156"/>
      <c r="H279" s="156"/>
      <c r="I279" s="436"/>
    </row>
    <row r="280" spans="2:9">
      <c r="C280" s="440"/>
      <c r="D280" s="156" t="s">
        <v>561</v>
      </c>
      <c r="E280" s="156"/>
      <c r="F280" s="156"/>
      <c r="G280" s="156"/>
      <c r="H280" s="156"/>
      <c r="I280" s="436"/>
    </row>
    <row r="281" spans="2:9">
      <c r="C281" s="440"/>
      <c r="D281" s="156" t="s">
        <v>561</v>
      </c>
      <c r="E281" s="156"/>
      <c r="F281" s="156"/>
      <c r="G281" s="156"/>
      <c r="H281" s="156"/>
      <c r="I281" s="436"/>
    </row>
    <row r="282" spans="2:9">
      <c r="C282" s="440"/>
      <c r="D282" s="156" t="s">
        <v>599</v>
      </c>
      <c r="E282" s="156"/>
      <c r="F282" s="156"/>
      <c r="G282" s="156"/>
      <c r="H282" s="156"/>
      <c r="I282" s="436"/>
    </row>
    <row r="283" spans="2:9">
      <c r="C283" s="440"/>
      <c r="D283" s="156" t="s">
        <v>561</v>
      </c>
      <c r="E283" s="156"/>
      <c r="F283" s="156"/>
      <c r="G283" s="156"/>
      <c r="H283" s="156"/>
      <c r="I283" s="436"/>
    </row>
    <row r="284" spans="2:9">
      <c r="C284" s="441"/>
      <c r="D284" s="437" t="s">
        <v>600</v>
      </c>
      <c r="E284" s="437"/>
      <c r="F284" s="437"/>
      <c r="G284" s="437"/>
      <c r="H284" s="437"/>
      <c r="I284" s="438"/>
    </row>
    <row r="285" spans="2:9">
      <c r="D285" s="152" t="s">
        <v>561</v>
      </c>
    </row>
    <row r="286" spans="2:9">
      <c r="B286" s="1515" t="s">
        <v>562</v>
      </c>
      <c r="C286" s="434"/>
      <c r="D286" s="434" t="s">
        <v>1357</v>
      </c>
      <c r="E286" s="434"/>
      <c r="F286" s="434"/>
      <c r="G286" s="434"/>
      <c r="H286" s="434"/>
      <c r="I286" s="435"/>
    </row>
    <row r="287" spans="2:9">
      <c r="B287" s="1516"/>
      <c r="C287" s="156"/>
      <c r="D287" s="156" t="s">
        <v>561</v>
      </c>
      <c r="E287" s="156"/>
      <c r="F287" s="156"/>
      <c r="G287" s="156"/>
      <c r="H287" s="156"/>
      <c r="I287" s="436"/>
    </row>
    <row r="288" spans="2:9">
      <c r="B288" s="1516"/>
      <c r="C288" s="156"/>
      <c r="D288" s="156" t="s">
        <v>1335</v>
      </c>
      <c r="E288" s="156"/>
      <c r="F288" s="156"/>
      <c r="G288" s="156"/>
      <c r="H288" s="156"/>
      <c r="I288" s="436"/>
    </row>
    <row r="289" spans="2:13">
      <c r="B289" s="1516"/>
      <c r="C289" s="156"/>
      <c r="D289" s="156" t="s">
        <v>561</v>
      </c>
      <c r="E289" s="156"/>
      <c r="F289" s="156"/>
      <c r="G289" s="156"/>
      <c r="H289" s="156"/>
      <c r="I289" s="436"/>
    </row>
    <row r="290" spans="2:13">
      <c r="B290" s="1516"/>
      <c r="C290" s="156"/>
      <c r="D290" s="156" t="s">
        <v>1358</v>
      </c>
      <c r="E290" s="156"/>
      <c r="F290" s="156"/>
      <c r="G290" s="156"/>
      <c r="H290" s="156"/>
      <c r="I290" s="436"/>
      <c r="M290" s="1492"/>
    </row>
    <row r="291" spans="2:13">
      <c r="B291" s="1516"/>
      <c r="C291" s="156"/>
      <c r="D291" s="156" t="s">
        <v>561</v>
      </c>
      <c r="E291" s="156"/>
      <c r="F291" s="156"/>
      <c r="G291" s="156"/>
      <c r="H291" s="156"/>
      <c r="I291" s="436"/>
      <c r="M291" s="1493"/>
    </row>
    <row r="292" spans="2:13">
      <c r="B292" s="1516"/>
      <c r="C292" s="156"/>
      <c r="D292" s="156" t="s">
        <v>565</v>
      </c>
      <c r="E292" s="156"/>
      <c r="F292" s="156"/>
      <c r="G292" s="156"/>
      <c r="H292" s="156"/>
      <c r="I292" s="436"/>
      <c r="M292" s="1493"/>
    </row>
    <row r="293" spans="2:13">
      <c r="B293" s="1516"/>
      <c r="C293" s="156"/>
      <c r="D293" s="156" t="s">
        <v>561</v>
      </c>
      <c r="E293" s="156"/>
      <c r="F293" s="156"/>
      <c r="G293" s="156"/>
      <c r="H293" s="156"/>
      <c r="I293" s="436"/>
      <c r="M293" s="1493"/>
    </row>
    <row r="294" spans="2:13">
      <c r="B294" s="1516"/>
      <c r="C294" s="156"/>
      <c r="D294" s="156" t="s">
        <v>560</v>
      </c>
      <c r="E294" s="156"/>
      <c r="F294" s="156"/>
      <c r="G294" s="156"/>
      <c r="H294" s="156"/>
      <c r="I294" s="436"/>
      <c r="M294" s="1493"/>
    </row>
    <row r="295" spans="2:13">
      <c r="B295" s="1516"/>
      <c r="C295" s="156"/>
      <c r="D295" s="156" t="s">
        <v>561</v>
      </c>
      <c r="E295" s="156"/>
      <c r="F295" s="156"/>
      <c r="G295" s="156"/>
      <c r="H295" s="156"/>
      <c r="I295" s="436"/>
      <c r="M295" s="1493"/>
    </row>
    <row r="296" spans="2:13">
      <c r="B296" s="1517"/>
      <c r="C296" s="437"/>
      <c r="D296" s="437" t="s">
        <v>1337</v>
      </c>
      <c r="E296" s="437"/>
      <c r="F296" s="437"/>
      <c r="G296" s="437"/>
      <c r="H296" s="437"/>
      <c r="I296" s="438"/>
      <c r="M296" s="1493"/>
    </row>
    <row r="297" spans="2:13">
      <c r="B297" s="443"/>
      <c r="C297" s="156"/>
      <c r="D297" s="152" t="s">
        <v>561</v>
      </c>
      <c r="E297" s="156"/>
      <c r="F297" s="156"/>
      <c r="G297" s="156"/>
      <c r="H297" s="156"/>
      <c r="I297" s="156"/>
      <c r="M297" s="1493"/>
    </row>
    <row r="298" spans="2:13">
      <c r="B298" s="443"/>
      <c r="C298" s="156"/>
      <c r="D298" s="156" t="s">
        <v>561</v>
      </c>
      <c r="E298" s="156"/>
      <c r="F298" s="156"/>
      <c r="G298" s="156"/>
      <c r="H298" s="156"/>
      <c r="I298" s="156"/>
      <c r="M298" s="1494"/>
    </row>
    <row r="299" spans="2:13">
      <c r="C299" s="156"/>
      <c r="D299" s="156" t="s">
        <v>601</v>
      </c>
      <c r="E299" s="156"/>
      <c r="F299" s="156"/>
      <c r="G299" s="156"/>
      <c r="H299" s="156"/>
      <c r="I299" s="156"/>
    </row>
    <row r="300" spans="2:13">
      <c r="C300" s="156"/>
      <c r="D300" s="156" t="s">
        <v>561</v>
      </c>
      <c r="E300" s="156"/>
      <c r="F300" s="156"/>
      <c r="G300" s="156"/>
      <c r="H300" s="156"/>
      <c r="I300" s="156"/>
    </row>
    <row r="301" spans="2:13">
      <c r="C301" s="156"/>
      <c r="D301" s="152" t="s">
        <v>1629</v>
      </c>
      <c r="E301" s="156"/>
      <c r="F301" s="156"/>
      <c r="G301" s="156"/>
      <c r="H301" s="156"/>
      <c r="I301" s="156"/>
    </row>
    <row r="302" spans="2:13">
      <c r="B302" s="443"/>
      <c r="C302" s="156"/>
      <c r="D302" s="152" t="s">
        <v>561</v>
      </c>
      <c r="E302" s="156"/>
      <c r="F302" s="156"/>
      <c r="G302" s="156"/>
      <c r="H302" s="156"/>
      <c r="I302" s="156"/>
    </row>
    <row r="303" spans="2:13">
      <c r="B303" s="1505" t="s">
        <v>603</v>
      </c>
      <c r="C303" s="434"/>
      <c r="D303" s="434" t="s">
        <v>565</v>
      </c>
      <c r="E303" s="434"/>
      <c r="F303" s="434"/>
      <c r="G303" s="434"/>
      <c r="H303" s="434"/>
      <c r="I303" s="435"/>
    </row>
    <row r="304" spans="2:13">
      <c r="B304" s="1506"/>
      <c r="C304" s="156"/>
      <c r="D304" s="156" t="s">
        <v>561</v>
      </c>
      <c r="E304" s="156"/>
      <c r="F304" s="156"/>
      <c r="G304" s="156"/>
      <c r="H304" s="156"/>
      <c r="I304" s="436"/>
    </row>
    <row r="305" spans="2:9">
      <c r="B305" s="1506"/>
      <c r="C305" s="156"/>
      <c r="D305" s="156" t="s">
        <v>1628</v>
      </c>
      <c r="E305" s="156"/>
      <c r="F305" s="156"/>
      <c r="G305" s="156"/>
      <c r="H305" s="156"/>
      <c r="I305" s="436"/>
    </row>
    <row r="306" spans="2:9">
      <c r="B306" s="1506"/>
      <c r="C306" s="156"/>
      <c r="D306" s="156" t="s">
        <v>561</v>
      </c>
      <c r="E306" s="156"/>
      <c r="F306" s="156"/>
      <c r="G306" s="156"/>
      <c r="H306" s="156"/>
      <c r="I306" s="436"/>
    </row>
    <row r="307" spans="2:9">
      <c r="B307" s="1507"/>
      <c r="C307" s="437"/>
      <c r="D307" s="437" t="s">
        <v>1336</v>
      </c>
      <c r="E307" s="437"/>
      <c r="F307" s="437"/>
      <c r="G307" s="437"/>
      <c r="H307" s="437"/>
      <c r="I307" s="438"/>
    </row>
    <row r="308" spans="2:9">
      <c r="D308" s="156" t="s">
        <v>561</v>
      </c>
    </row>
    <row r="309" spans="2:9">
      <c r="D309" s="152" t="s">
        <v>602</v>
      </c>
    </row>
    <row r="310" spans="2:9">
      <c r="D310" s="156"/>
    </row>
  </sheetData>
  <mergeCells count="29">
    <mergeCell ref="A18:J18"/>
    <mergeCell ref="A37:J37"/>
    <mergeCell ref="A181:K181"/>
    <mergeCell ref="O105:Q105"/>
    <mergeCell ref="F52:H52"/>
    <mergeCell ref="F43:H43"/>
    <mergeCell ref="F49:H49"/>
    <mergeCell ref="A66:J66"/>
    <mergeCell ref="A194:I194"/>
    <mergeCell ref="F3:F5"/>
    <mergeCell ref="B303:B307"/>
    <mergeCell ref="I238:J238"/>
    <mergeCell ref="I234:J234"/>
    <mergeCell ref="I235:J235"/>
    <mergeCell ref="I239:J239"/>
    <mergeCell ref="E234:H234"/>
    <mergeCell ref="B286:B296"/>
    <mergeCell ref="A164:K164"/>
    <mergeCell ref="A144:I144"/>
    <mergeCell ref="A111:K111"/>
    <mergeCell ref="A128:K128"/>
    <mergeCell ref="A127:K127"/>
    <mergeCell ref="D197:G197"/>
    <mergeCell ref="B34:I34"/>
    <mergeCell ref="M290:M298"/>
    <mergeCell ref="D235:D239"/>
    <mergeCell ref="I236:J236"/>
    <mergeCell ref="I237:J237"/>
    <mergeCell ref="F238:G238"/>
  </mergeCells>
  <phoneticPr fontId="2"/>
  <dataValidations count="2">
    <dataValidation type="list" allowBlank="1" showInputMessage="1" showErrorMessage="1" sqref="E9:E11">
      <formula1>"○,　"</formula1>
    </dataValidation>
    <dataValidation type="list" allowBlank="1" showInputMessage="1" showErrorMessage="1" sqref="F3:F7">
      <formula1>"1,2,3"</formula1>
    </dataValidation>
  </dataValidations>
  <hyperlinks>
    <hyperlink ref="D9" location="技術検査!A283" display="※技術検査の流れはは最下を参照して下さい。"/>
  </hyperlinks>
  <pageMargins left="0.74" right="0.19" top="0.98399999999999999" bottom="0.98399999999999999" header="0.51200000000000001" footer="0.51200000000000001"/>
  <pageSetup paperSize="9" orientation="portrait" r:id="rId1"/>
  <headerFooter alignWithMargins="0"/>
  <rowBreaks count="3" manualBreakCount="3">
    <brk id="60" max="10" man="1"/>
    <brk id="109" max="10" man="1"/>
    <brk id="266" max="10"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indexed="50"/>
  </sheetPr>
  <dimension ref="A1:I36"/>
  <sheetViews>
    <sheetView workbookViewId="0">
      <selection activeCell="C18" sqref="C18"/>
    </sheetView>
  </sheetViews>
  <sheetFormatPr defaultColWidth="9" defaultRowHeight="13.5"/>
  <cols>
    <col min="1" max="4" width="9" style="45"/>
    <col min="5" max="5" width="6.375" style="45" customWidth="1"/>
    <col min="6" max="16384" width="9" style="45"/>
  </cols>
  <sheetData>
    <row r="1" spans="1:9">
      <c r="A1" s="45" t="s">
        <v>421</v>
      </c>
    </row>
    <row r="5" spans="1:9">
      <c r="I5" s="46" t="s">
        <v>315</v>
      </c>
    </row>
    <row r="9" spans="1:9">
      <c r="A9" s="2" t="str">
        <f>入力シート!K54</f>
        <v>独立行政法人国立高等専門学校機構</v>
      </c>
    </row>
    <row r="10" spans="1:9">
      <c r="A10" s="5" t="str">
        <f>" " &amp;入力シート!K55</f>
        <v xml:space="preserve"> ○○工業高等専門学校</v>
      </c>
    </row>
    <row r="11" spans="1:9">
      <c r="A11" s="5" t="str">
        <f>"  " &amp;入力シート!K56 &amp;" 殿"</f>
        <v xml:space="preserve">  契約担当役 事務部長 ○○　○○ 殿</v>
      </c>
    </row>
    <row r="17" spans="1:9">
      <c r="F17" s="45" t="s">
        <v>1338</v>
      </c>
    </row>
    <row r="19" spans="1:9">
      <c r="F19" s="45" t="str">
        <f>"現場代理人　"&amp;入力シート!C27 &amp;"　印"</f>
        <v>現場代理人　○○ ○○　印</v>
      </c>
      <c r="I19" s="45" t="s">
        <v>607</v>
      </c>
    </row>
    <row r="27" spans="1:9" ht="18.75">
      <c r="A27" s="2029" t="s">
        <v>420</v>
      </c>
      <c r="B27" s="2029"/>
      <c r="C27" s="2029"/>
      <c r="D27" s="2029"/>
      <c r="E27" s="2029"/>
      <c r="F27" s="2029"/>
      <c r="G27" s="2029"/>
      <c r="H27" s="2029"/>
      <c r="I27" s="2029"/>
    </row>
    <row r="35" spans="2:4">
      <c r="B35" s="45" t="str">
        <f>入力シート!C5&amp;"の施工に伴い別紙調書のとおり、"</f>
        <v>○○工業高専校舎改修工事の施工に伴い別紙調書のとおり、</v>
      </c>
      <c r="C35" s="150"/>
      <c r="D35" s="150"/>
    </row>
    <row r="36" spans="2:4" ht="19.5" customHeight="1">
      <c r="B36" s="45" t="s">
        <v>72</v>
      </c>
    </row>
  </sheetData>
  <mergeCells count="1">
    <mergeCell ref="A27:I27"/>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indexed="50"/>
  </sheetPr>
  <dimension ref="A1:F55"/>
  <sheetViews>
    <sheetView workbookViewId="0">
      <selection activeCell="B12" sqref="B12"/>
    </sheetView>
  </sheetViews>
  <sheetFormatPr defaultColWidth="9" defaultRowHeight="13.5"/>
  <cols>
    <col min="1" max="1" width="20.625" style="45" customWidth="1"/>
    <col min="2" max="2" width="15.625" style="45" customWidth="1"/>
    <col min="3" max="3" width="15.5" style="45" customWidth="1"/>
    <col min="4" max="5" width="7.625" style="45" customWidth="1"/>
    <col min="6" max="6" width="15.625" style="45" customWidth="1"/>
    <col min="7" max="16384" width="9" style="45"/>
  </cols>
  <sheetData>
    <row r="1" spans="1:6">
      <c r="A1" s="45" t="s">
        <v>429</v>
      </c>
    </row>
    <row r="4" spans="1:6" ht="17.25">
      <c r="A4" s="1708" t="s">
        <v>422</v>
      </c>
      <c r="B4" s="1708"/>
      <c r="C4" s="1708"/>
      <c r="D4" s="1708"/>
      <c r="E4" s="1708"/>
      <c r="F4" s="1708"/>
    </row>
    <row r="6" spans="1:6" ht="14.25" thickBot="1"/>
    <row r="7" spans="1:6" ht="27" customHeight="1">
      <c r="A7" s="113" t="s">
        <v>423</v>
      </c>
      <c r="B7" s="114" t="s">
        <v>424</v>
      </c>
      <c r="C7" s="114" t="s">
        <v>425</v>
      </c>
      <c r="D7" s="114" t="s">
        <v>426</v>
      </c>
      <c r="E7" s="114" t="s">
        <v>427</v>
      </c>
      <c r="F7" s="115" t="s">
        <v>428</v>
      </c>
    </row>
    <row r="8" spans="1:6">
      <c r="A8" s="72"/>
      <c r="B8" s="73"/>
      <c r="C8" s="73"/>
      <c r="D8" s="73"/>
      <c r="E8" s="73"/>
      <c r="F8" s="74"/>
    </row>
    <row r="9" spans="1:6">
      <c r="A9" s="72"/>
      <c r="B9" s="73"/>
      <c r="C9" s="73"/>
      <c r="D9" s="73"/>
      <c r="E9" s="73"/>
      <c r="F9" s="74"/>
    </row>
    <row r="10" spans="1:6">
      <c r="A10" s="72"/>
      <c r="B10" s="73"/>
      <c r="C10" s="73"/>
      <c r="D10" s="73"/>
      <c r="E10" s="73"/>
      <c r="F10" s="74"/>
    </row>
    <row r="11" spans="1:6">
      <c r="A11" s="72"/>
      <c r="B11" s="73"/>
      <c r="C11" s="73"/>
      <c r="D11" s="73"/>
      <c r="E11" s="73"/>
      <c r="F11" s="74"/>
    </row>
    <row r="12" spans="1:6">
      <c r="A12" s="72"/>
      <c r="B12" s="73"/>
      <c r="C12" s="73"/>
      <c r="D12" s="73"/>
      <c r="E12" s="73"/>
      <c r="F12" s="74"/>
    </row>
    <row r="13" spans="1:6">
      <c r="A13" s="72"/>
      <c r="B13" s="73"/>
      <c r="C13" s="73"/>
      <c r="D13" s="73"/>
      <c r="E13" s="73"/>
      <c r="F13" s="74"/>
    </row>
    <row r="14" spans="1:6">
      <c r="A14" s="72"/>
      <c r="B14" s="73"/>
      <c r="C14" s="73"/>
      <c r="D14" s="73"/>
      <c r="E14" s="73"/>
      <c r="F14" s="74"/>
    </row>
    <row r="15" spans="1:6">
      <c r="A15" s="72"/>
      <c r="B15" s="73"/>
      <c r="C15" s="73"/>
      <c r="D15" s="73"/>
      <c r="E15" s="73"/>
      <c r="F15" s="74"/>
    </row>
    <row r="16" spans="1:6">
      <c r="A16" s="72"/>
      <c r="B16" s="73"/>
      <c r="C16" s="73"/>
      <c r="D16" s="73"/>
      <c r="E16" s="73"/>
      <c r="F16" s="74"/>
    </row>
    <row r="17" spans="1:6">
      <c r="A17" s="72"/>
      <c r="B17" s="73"/>
      <c r="C17" s="73"/>
      <c r="D17" s="73"/>
      <c r="E17" s="73"/>
      <c r="F17" s="74"/>
    </row>
    <row r="18" spans="1:6">
      <c r="A18" s="72"/>
      <c r="B18" s="73"/>
      <c r="C18" s="73"/>
      <c r="D18" s="73"/>
      <c r="E18" s="73"/>
      <c r="F18" s="74"/>
    </row>
    <row r="19" spans="1:6">
      <c r="A19" s="72"/>
      <c r="B19" s="73"/>
      <c r="C19" s="73"/>
      <c r="D19" s="73"/>
      <c r="E19" s="73"/>
      <c r="F19" s="74"/>
    </row>
    <row r="20" spans="1:6">
      <c r="A20" s="72"/>
      <c r="B20" s="73"/>
      <c r="C20" s="73"/>
      <c r="D20" s="73"/>
      <c r="E20" s="73"/>
      <c r="F20" s="74"/>
    </row>
    <row r="21" spans="1:6">
      <c r="A21" s="72"/>
      <c r="B21" s="73"/>
      <c r="C21" s="73"/>
      <c r="D21" s="73"/>
      <c r="E21" s="73"/>
      <c r="F21" s="74"/>
    </row>
    <row r="22" spans="1:6">
      <c r="A22" s="72"/>
      <c r="B22" s="73"/>
      <c r="C22" s="73"/>
      <c r="D22" s="73"/>
      <c r="E22" s="73"/>
      <c r="F22" s="74"/>
    </row>
    <row r="23" spans="1:6">
      <c r="A23" s="72"/>
      <c r="B23" s="73"/>
      <c r="C23" s="73"/>
      <c r="D23" s="73"/>
      <c r="E23" s="73"/>
      <c r="F23" s="74"/>
    </row>
    <row r="24" spans="1:6">
      <c r="A24" s="72"/>
      <c r="B24" s="73"/>
      <c r="C24" s="73"/>
      <c r="D24" s="73"/>
      <c r="E24" s="73"/>
      <c r="F24" s="74"/>
    </row>
    <row r="25" spans="1:6">
      <c r="A25" s="72"/>
      <c r="B25" s="73"/>
      <c r="C25" s="73"/>
      <c r="D25" s="73"/>
      <c r="E25" s="73"/>
      <c r="F25" s="74"/>
    </row>
    <row r="26" spans="1:6">
      <c r="A26" s="72"/>
      <c r="B26" s="73"/>
      <c r="C26" s="73"/>
      <c r="D26" s="73"/>
      <c r="E26" s="73"/>
      <c r="F26" s="74"/>
    </row>
    <row r="27" spans="1:6">
      <c r="A27" s="72"/>
      <c r="B27" s="73"/>
      <c r="C27" s="73"/>
      <c r="D27" s="73"/>
      <c r="E27" s="73"/>
      <c r="F27" s="74"/>
    </row>
    <row r="28" spans="1:6">
      <c r="A28" s="72"/>
      <c r="B28" s="73"/>
      <c r="C28" s="73"/>
      <c r="D28" s="73"/>
      <c r="E28" s="73"/>
      <c r="F28" s="74"/>
    </row>
    <row r="29" spans="1:6">
      <c r="A29" s="72"/>
      <c r="B29" s="73"/>
      <c r="C29" s="73"/>
      <c r="D29" s="73"/>
      <c r="E29" s="73"/>
      <c r="F29" s="74"/>
    </row>
    <row r="30" spans="1:6">
      <c r="A30" s="72"/>
      <c r="B30" s="73"/>
      <c r="C30" s="73"/>
      <c r="D30" s="73"/>
      <c r="E30" s="73"/>
      <c r="F30" s="74"/>
    </row>
    <row r="31" spans="1:6">
      <c r="A31" s="72"/>
      <c r="B31" s="73"/>
      <c r="C31" s="73"/>
      <c r="D31" s="73"/>
      <c r="E31" s="73"/>
      <c r="F31" s="74"/>
    </row>
    <row r="32" spans="1:6">
      <c r="A32" s="72"/>
      <c r="B32" s="73"/>
      <c r="C32" s="73"/>
      <c r="D32" s="73"/>
      <c r="E32" s="73"/>
      <c r="F32" s="74"/>
    </row>
    <row r="33" spans="1:6">
      <c r="A33" s="72"/>
      <c r="B33" s="73"/>
      <c r="C33" s="73"/>
      <c r="D33" s="73"/>
      <c r="E33" s="73"/>
      <c r="F33" s="74"/>
    </row>
    <row r="34" spans="1:6">
      <c r="A34" s="72"/>
      <c r="B34" s="73"/>
      <c r="C34" s="73"/>
      <c r="D34" s="73"/>
      <c r="E34" s="73"/>
      <c r="F34" s="74"/>
    </row>
    <row r="35" spans="1:6">
      <c r="A35" s="72"/>
      <c r="B35" s="73"/>
      <c r="C35" s="73"/>
      <c r="D35" s="73"/>
      <c r="E35" s="73"/>
      <c r="F35" s="74"/>
    </row>
    <row r="36" spans="1:6">
      <c r="A36" s="72"/>
      <c r="B36" s="73"/>
      <c r="C36" s="73"/>
      <c r="D36" s="73"/>
      <c r="E36" s="73"/>
      <c r="F36" s="74"/>
    </row>
    <row r="37" spans="1:6">
      <c r="A37" s="72"/>
      <c r="B37" s="73"/>
      <c r="C37" s="73"/>
      <c r="D37" s="73"/>
      <c r="E37" s="73"/>
      <c r="F37" s="74"/>
    </row>
    <row r="38" spans="1:6">
      <c r="A38" s="72"/>
      <c r="B38" s="73"/>
      <c r="C38" s="73"/>
      <c r="D38" s="73"/>
      <c r="E38" s="73"/>
      <c r="F38" s="74"/>
    </row>
    <row r="39" spans="1:6">
      <c r="A39" s="72"/>
      <c r="B39" s="73"/>
      <c r="C39" s="73"/>
      <c r="D39" s="73"/>
      <c r="E39" s="73"/>
      <c r="F39" s="74"/>
    </row>
    <row r="40" spans="1:6">
      <c r="A40" s="72"/>
      <c r="B40" s="73"/>
      <c r="C40" s="73"/>
      <c r="D40" s="73"/>
      <c r="E40" s="73"/>
      <c r="F40" s="74"/>
    </row>
    <row r="41" spans="1:6">
      <c r="A41" s="72"/>
      <c r="B41" s="73"/>
      <c r="C41" s="73"/>
      <c r="D41" s="73"/>
      <c r="E41" s="73"/>
      <c r="F41" s="74"/>
    </row>
    <row r="42" spans="1:6">
      <c r="A42" s="72"/>
      <c r="B42" s="73"/>
      <c r="C42" s="73"/>
      <c r="D42" s="73"/>
      <c r="E42" s="73"/>
      <c r="F42" s="74"/>
    </row>
    <row r="43" spans="1:6">
      <c r="A43" s="72"/>
      <c r="B43" s="73"/>
      <c r="C43" s="73"/>
      <c r="D43" s="73"/>
      <c r="E43" s="73"/>
      <c r="F43" s="74"/>
    </row>
    <row r="44" spans="1:6">
      <c r="A44" s="72"/>
      <c r="B44" s="73"/>
      <c r="C44" s="73"/>
      <c r="D44" s="73"/>
      <c r="E44" s="73"/>
      <c r="F44" s="74"/>
    </row>
    <row r="45" spans="1:6">
      <c r="A45" s="72"/>
      <c r="B45" s="73"/>
      <c r="C45" s="73"/>
      <c r="D45" s="73"/>
      <c r="E45" s="73"/>
      <c r="F45" s="74"/>
    </row>
    <row r="46" spans="1:6">
      <c r="A46" s="72"/>
      <c r="B46" s="73"/>
      <c r="C46" s="73"/>
      <c r="D46" s="73"/>
      <c r="E46" s="73"/>
      <c r="F46" s="74"/>
    </row>
    <row r="47" spans="1:6">
      <c r="A47" s="72"/>
      <c r="B47" s="73"/>
      <c r="C47" s="73"/>
      <c r="D47" s="73"/>
      <c r="E47" s="73"/>
      <c r="F47" s="74"/>
    </row>
    <row r="48" spans="1:6">
      <c r="A48" s="72"/>
      <c r="B48" s="73"/>
      <c r="C48" s="73"/>
      <c r="D48" s="73"/>
      <c r="E48" s="73"/>
      <c r="F48" s="74"/>
    </row>
    <row r="49" spans="1:6">
      <c r="A49" s="72"/>
      <c r="B49" s="73"/>
      <c r="C49" s="73"/>
      <c r="D49" s="73"/>
      <c r="E49" s="73"/>
      <c r="F49" s="74"/>
    </row>
    <row r="50" spans="1:6">
      <c r="A50" s="72"/>
      <c r="B50" s="73"/>
      <c r="C50" s="73"/>
      <c r="D50" s="73"/>
      <c r="E50" s="73"/>
      <c r="F50" s="74"/>
    </row>
    <row r="51" spans="1:6">
      <c r="A51" s="72"/>
      <c r="B51" s="73"/>
      <c r="C51" s="73"/>
      <c r="D51" s="73"/>
      <c r="E51" s="73"/>
      <c r="F51" s="74"/>
    </row>
    <row r="52" spans="1:6">
      <c r="A52" s="72"/>
      <c r="B52" s="73"/>
      <c r="C52" s="73"/>
      <c r="D52" s="73"/>
      <c r="E52" s="73"/>
      <c r="F52" s="74"/>
    </row>
    <row r="53" spans="1:6">
      <c r="A53" s="72"/>
      <c r="B53" s="73"/>
      <c r="C53" s="73"/>
      <c r="D53" s="73"/>
      <c r="E53" s="73"/>
      <c r="F53" s="74"/>
    </row>
    <row r="54" spans="1:6">
      <c r="A54" s="72"/>
      <c r="B54" s="73"/>
      <c r="C54" s="73"/>
      <c r="D54" s="73"/>
      <c r="E54" s="73"/>
      <c r="F54" s="74"/>
    </row>
    <row r="55" spans="1:6" ht="14.25" thickBot="1">
      <c r="A55" s="75"/>
      <c r="B55" s="76"/>
      <c r="C55" s="76"/>
      <c r="D55" s="76"/>
      <c r="E55" s="76"/>
      <c r="F55" s="77"/>
    </row>
  </sheetData>
  <mergeCells count="1">
    <mergeCell ref="A4:F4"/>
  </mergeCells>
  <phoneticPr fontId="2"/>
  <pageMargins left="0.78700000000000003" right="0.78700000000000003" top="0.77" bottom="0.98399999999999999" header="0.51200000000000001" footer="0.51200000000000001"/>
  <pageSetup paperSize="9"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50"/>
  </sheetPr>
  <dimension ref="A1:K43"/>
  <sheetViews>
    <sheetView workbookViewId="0">
      <selection activeCell="L40" sqref="L40"/>
    </sheetView>
  </sheetViews>
  <sheetFormatPr defaultColWidth="9" defaultRowHeight="13.5"/>
  <cols>
    <col min="1" max="1" width="9" style="93"/>
    <col min="2" max="2" width="11" style="93" customWidth="1"/>
    <col min="3" max="3" width="12.625" style="93" customWidth="1"/>
    <col min="4" max="4" width="11" style="93" customWidth="1"/>
    <col min="5" max="6" width="9" style="93"/>
    <col min="7" max="7" width="9.625" style="93" customWidth="1"/>
    <col min="8" max="8" width="2.375" style="93" customWidth="1"/>
    <col min="9" max="9" width="10.25" style="93" customWidth="1"/>
    <col min="10" max="10" width="1.75" style="93" hidden="1" customWidth="1"/>
    <col min="11" max="16384" width="9" style="93"/>
  </cols>
  <sheetData>
    <row r="1" spans="1:11">
      <c r="A1" s="93" t="s">
        <v>411</v>
      </c>
    </row>
    <row r="3" spans="1:11">
      <c r="A3" s="94" t="s">
        <v>412</v>
      </c>
      <c r="B3" s="94"/>
      <c r="C3" s="94"/>
      <c r="D3" s="94"/>
      <c r="E3" s="94"/>
      <c r="F3" s="94" t="s">
        <v>413</v>
      </c>
      <c r="G3" s="94"/>
      <c r="H3" s="94"/>
      <c r="I3" s="94"/>
      <c r="J3" s="94"/>
    </row>
    <row r="5" spans="1:11">
      <c r="A5" s="2" t="str">
        <f>入力シート!$K$54</f>
        <v>独立行政法人国立高等専門学校機構</v>
      </c>
    </row>
    <row r="6" spans="1:11">
      <c r="A6" s="5" t="str">
        <f>" " &amp;入力シート!$K$55</f>
        <v xml:space="preserve"> ○○工業高等専門学校</v>
      </c>
    </row>
    <row r="7" spans="1:11">
      <c r="A7" s="5" t="str">
        <f>"  "&amp;入力シート!$K$56&amp;" 殿"</f>
        <v xml:space="preserve">  契約担当役 事務部長 ○○　○○ 殿</v>
      </c>
      <c r="B7" s="94"/>
      <c r="C7" s="94"/>
      <c r="D7" s="94"/>
      <c r="J7" s="94"/>
    </row>
    <row r="8" spans="1:11">
      <c r="A8" s="5"/>
      <c r="B8" s="94"/>
      <c r="C8" s="94"/>
      <c r="D8" s="94"/>
      <c r="J8" s="94"/>
    </row>
    <row r="9" spans="1:11">
      <c r="A9" s="2"/>
      <c r="B9" s="94"/>
      <c r="C9" s="94"/>
      <c r="D9" s="94"/>
      <c r="J9" s="94"/>
    </row>
    <row r="10" spans="1:11">
      <c r="A10" s="2"/>
      <c r="B10" s="94"/>
      <c r="C10" s="94"/>
      <c r="D10" s="94"/>
      <c r="F10" s="240" t="str">
        <f>入力シート!$C$22</f>
        <v>株式会社 ○○組</v>
      </c>
    </row>
    <row r="11" spans="1:11">
      <c r="A11" s="2"/>
      <c r="B11" s="94"/>
      <c r="C11" s="94"/>
      <c r="D11" s="94"/>
      <c r="F11" s="240" t="str">
        <f>入力シート!$C$23 &amp; "　　印"</f>
        <v>代表取締役　　○○　○○　　印</v>
      </c>
      <c r="J11" s="94" t="s">
        <v>282</v>
      </c>
    </row>
    <row r="12" spans="1:11">
      <c r="A12" s="94"/>
      <c r="B12" s="94"/>
      <c r="C12" s="94"/>
      <c r="D12" s="94"/>
      <c r="E12" s="94"/>
      <c r="F12" s="94"/>
      <c r="G12" s="94"/>
      <c r="H12" s="94"/>
      <c r="I12" s="94"/>
      <c r="J12" s="94"/>
    </row>
    <row r="13" spans="1:11">
      <c r="A13" s="94"/>
      <c r="B13" s="94"/>
      <c r="C13" s="94"/>
      <c r="D13" s="94"/>
      <c r="E13" s="94"/>
      <c r="F13" s="94"/>
      <c r="G13" s="94"/>
      <c r="H13" s="94"/>
      <c r="I13" s="94"/>
      <c r="J13" s="94"/>
    </row>
    <row r="16" spans="1:11" ht="18.75">
      <c r="A16" s="2047" t="s">
        <v>408</v>
      </c>
      <c r="B16" s="2047"/>
      <c r="C16" s="2047"/>
      <c r="D16" s="2047"/>
      <c r="E16" s="2047"/>
      <c r="F16" s="2047"/>
      <c r="G16" s="2047"/>
      <c r="H16" s="2047"/>
      <c r="I16" s="2047"/>
      <c r="J16" s="2047"/>
      <c r="K16" s="2047"/>
    </row>
    <row r="20" spans="1:11">
      <c r="A20" s="93" t="str">
        <f>"工　事　名　　"&amp;入力シート!C5</f>
        <v>工　事　名　　○○工業高専校舎改修工事</v>
      </c>
    </row>
    <row r="22" spans="1:11">
      <c r="A22" s="93" t="s">
        <v>414</v>
      </c>
    </row>
    <row r="24" spans="1:11">
      <c r="A24" s="93" t="s">
        <v>73</v>
      </c>
    </row>
    <row r="27" spans="1:11">
      <c r="A27" s="2048" t="s">
        <v>267</v>
      </c>
      <c r="B27" s="2048"/>
      <c r="C27" s="2048"/>
      <c r="D27" s="2048"/>
      <c r="E27" s="2048"/>
      <c r="F27" s="2048"/>
      <c r="G27" s="2048"/>
      <c r="H27" s="2048"/>
      <c r="I27" s="2048"/>
      <c r="J27" s="2048"/>
      <c r="K27" s="2048"/>
    </row>
    <row r="28" spans="1:11">
      <c r="A28" s="94"/>
      <c r="B28" s="94"/>
      <c r="C28" s="94"/>
      <c r="D28" s="94"/>
      <c r="E28" s="94"/>
      <c r="F28" s="94"/>
      <c r="G28" s="94"/>
      <c r="H28" s="94"/>
      <c r="I28" s="94"/>
      <c r="J28" s="95"/>
    </row>
    <row r="30" spans="1:11" ht="30" customHeight="1">
      <c r="A30" s="96" t="s">
        <v>409</v>
      </c>
      <c r="B30" s="96"/>
      <c r="C30" s="97"/>
      <c r="D30" s="2041" t="s">
        <v>71</v>
      </c>
      <c r="E30" s="2042"/>
      <c r="F30" s="2042"/>
      <c r="G30" s="2042"/>
      <c r="H30" s="2042"/>
      <c r="I30" s="2043"/>
    </row>
    <row r="31" spans="1:11" ht="30" customHeight="1">
      <c r="A31" s="98" t="s">
        <v>410</v>
      </c>
      <c r="B31" s="98"/>
      <c r="C31" s="98"/>
      <c r="D31" s="2044"/>
      <c r="E31" s="2045"/>
      <c r="F31" s="2045"/>
      <c r="G31" s="2045"/>
      <c r="H31" s="2045"/>
      <c r="I31" s="2046"/>
    </row>
    <row r="32" spans="1:11" ht="22.5" customHeight="1"/>
    <row r="33" spans="1:9" ht="30" customHeight="1">
      <c r="A33" s="2041" t="s">
        <v>75</v>
      </c>
      <c r="B33" s="2042"/>
      <c r="C33" s="2043"/>
      <c r="D33" s="2041" t="s">
        <v>74</v>
      </c>
      <c r="E33" s="2042"/>
      <c r="F33" s="2042"/>
      <c r="G33" s="2042"/>
      <c r="H33" s="2042"/>
      <c r="I33" s="2043"/>
    </row>
    <row r="34" spans="1:9" ht="30" customHeight="1">
      <c r="A34" s="2044"/>
      <c r="B34" s="2045"/>
      <c r="C34" s="2046"/>
      <c r="D34" s="2041"/>
      <c r="E34" s="2042"/>
      <c r="F34" s="2042"/>
      <c r="G34" s="2042"/>
      <c r="H34" s="2042"/>
      <c r="I34" s="2043"/>
    </row>
    <row r="35" spans="1:9" ht="30" customHeight="1">
      <c r="A35" s="2041" t="s">
        <v>76</v>
      </c>
      <c r="B35" s="2042"/>
      <c r="C35" s="2042"/>
      <c r="D35" s="2042"/>
      <c r="E35" s="2042"/>
      <c r="F35" s="2042"/>
      <c r="G35" s="2042"/>
      <c r="H35" s="2042"/>
      <c r="I35" s="2043"/>
    </row>
    <row r="36" spans="1:9" ht="30" customHeight="1">
      <c r="A36" s="102"/>
      <c r="B36" s="101"/>
      <c r="C36" s="103"/>
      <c r="D36" s="101"/>
      <c r="E36" s="101"/>
      <c r="F36" s="101"/>
      <c r="G36" s="101"/>
      <c r="H36" s="104"/>
      <c r="I36" s="105"/>
    </row>
    <row r="37" spans="1:9" ht="30" customHeight="1">
      <c r="A37" s="106"/>
      <c r="B37" s="104"/>
      <c r="C37" s="107"/>
      <c r="D37" s="104"/>
      <c r="E37" s="104"/>
      <c r="F37" s="104"/>
      <c r="G37" s="104"/>
      <c r="H37" s="104"/>
      <c r="I37" s="105"/>
    </row>
    <row r="38" spans="1:9" ht="30" customHeight="1">
      <c r="A38" s="106"/>
      <c r="B38" s="104"/>
      <c r="C38" s="107"/>
      <c r="D38" s="104"/>
      <c r="E38" s="104"/>
      <c r="F38" s="104"/>
      <c r="G38" s="104"/>
      <c r="H38" s="104"/>
      <c r="I38" s="105"/>
    </row>
    <row r="39" spans="1:9" ht="30" customHeight="1">
      <c r="A39" s="108"/>
      <c r="B39" s="100"/>
      <c r="C39" s="109"/>
      <c r="D39" s="100"/>
      <c r="E39" s="100"/>
      <c r="F39" s="100"/>
      <c r="G39" s="100"/>
      <c r="H39" s="100"/>
      <c r="I39" s="99"/>
    </row>
    <row r="40" spans="1:9" ht="30" customHeight="1">
      <c r="A40" s="110" t="s">
        <v>415</v>
      </c>
      <c r="B40" s="104"/>
      <c r="C40" s="107"/>
      <c r="D40" s="104"/>
      <c r="E40" s="104"/>
      <c r="F40" s="104"/>
      <c r="G40" s="104"/>
      <c r="H40" s="104"/>
      <c r="I40" s="104"/>
    </row>
    <row r="41" spans="1:9">
      <c r="A41" s="111"/>
      <c r="B41" s="111"/>
      <c r="C41" s="111"/>
      <c r="D41" s="111"/>
      <c r="E41" s="111"/>
      <c r="F41" s="111"/>
      <c r="G41" s="111"/>
      <c r="H41" s="111"/>
      <c r="I41" s="111"/>
    </row>
    <row r="43" spans="1:9">
      <c r="A43" s="112" t="s">
        <v>416</v>
      </c>
      <c r="B43" s="93" t="s">
        <v>417</v>
      </c>
    </row>
  </sheetData>
  <mergeCells count="9">
    <mergeCell ref="A35:I35"/>
    <mergeCell ref="D34:I34"/>
    <mergeCell ref="A34:C34"/>
    <mergeCell ref="D31:I31"/>
    <mergeCell ref="A16:K16"/>
    <mergeCell ref="A33:C33"/>
    <mergeCell ref="D33:I33"/>
    <mergeCell ref="D30:I30"/>
    <mergeCell ref="A27:K27"/>
  </mergeCells>
  <phoneticPr fontId="9"/>
  <printOptions gridLinesSet="0"/>
  <pageMargins left="0.92" right="0.78740157480314965" top="0.98425196850393704" bottom="0.98425196850393704" header="0.51181102362204722" footer="0.51181102362204722"/>
  <pageSetup paperSize="9" scale="91" orientation="portrait" horizontalDpi="4294967292" verticalDpi="300"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indexed="50"/>
  </sheetPr>
  <dimension ref="A1:L49"/>
  <sheetViews>
    <sheetView workbookViewId="0">
      <selection activeCell="L7" sqref="L7"/>
    </sheetView>
  </sheetViews>
  <sheetFormatPr defaultColWidth="9" defaultRowHeight="13.5"/>
  <cols>
    <col min="1" max="1" width="8.5" style="9" customWidth="1"/>
    <col min="2" max="2" width="9.75" style="9" customWidth="1"/>
    <col min="3" max="3" width="9" style="9"/>
    <col min="4" max="4" width="6.5" style="9" customWidth="1"/>
    <col min="5" max="5" width="12.25" style="9" customWidth="1"/>
    <col min="6" max="6" width="6.375" style="9" customWidth="1"/>
    <col min="7" max="7" width="12.5" style="9" customWidth="1"/>
    <col min="8" max="8" width="3.375" style="9" customWidth="1"/>
    <col min="9" max="9" width="18.625" style="9" customWidth="1"/>
    <col min="10" max="10" width="2.875" style="9" customWidth="1"/>
    <col min="11" max="11" width="3" style="9" customWidth="1"/>
    <col min="12" max="16384" width="9" style="9"/>
  </cols>
  <sheetData>
    <row r="1" spans="1:12">
      <c r="A1" s="9" t="s">
        <v>667</v>
      </c>
    </row>
    <row r="3" spans="1:12">
      <c r="A3" s="9" t="s">
        <v>666</v>
      </c>
    </row>
    <row r="7" spans="1:12">
      <c r="A7" s="9" t="s">
        <v>665</v>
      </c>
    </row>
    <row r="8" spans="1:12">
      <c r="A8" s="2" t="str">
        <f>入力シート!K54</f>
        <v>独立行政法人国立高等専門学校機構</v>
      </c>
    </row>
    <row r="9" spans="1:12">
      <c r="A9" s="5" t="str">
        <f>" " &amp;入力シート!K55</f>
        <v xml:space="preserve"> ○○工業高等専門学校</v>
      </c>
    </row>
    <row r="10" spans="1:12">
      <c r="A10" s="5" t="str">
        <f>"  " &amp;入力シート!K56&amp;" 殿"</f>
        <v xml:space="preserve">  契約担当役 事務部長 ○○　○○ 殿</v>
      </c>
    </row>
    <row r="11" spans="1:12">
      <c r="A11" s="2"/>
    </row>
    <row r="12" spans="1:12">
      <c r="A12" s="2"/>
    </row>
    <row r="13" spans="1:12">
      <c r="A13" s="2"/>
      <c r="G13" s="524" t="s">
        <v>1334</v>
      </c>
      <c r="I13" s="93"/>
      <c r="J13" s="93"/>
      <c r="K13" s="93"/>
      <c r="L13" s="93"/>
    </row>
    <row r="14" spans="1:12">
      <c r="G14" s="914" t="str">
        <f>入力シート!$C$22</f>
        <v>株式会社 ○○組</v>
      </c>
      <c r="I14" s="93"/>
      <c r="J14" s="93"/>
      <c r="K14" s="94"/>
      <c r="L14" s="93"/>
    </row>
    <row r="15" spans="1:12">
      <c r="G15" s="914" t="str">
        <f>入力シート!$C$23 &amp; " 　印"</f>
        <v>代表取締役　　○○　○○ 　印</v>
      </c>
    </row>
    <row r="18" spans="1:11" ht="25.5" customHeight="1"/>
    <row r="19" spans="1:11" ht="17.25">
      <c r="A19" s="2039" t="s">
        <v>664</v>
      </c>
      <c r="B19" s="2039"/>
      <c r="C19" s="2039"/>
      <c r="D19" s="2039"/>
      <c r="E19" s="2039"/>
      <c r="F19" s="2039"/>
      <c r="G19" s="2039"/>
      <c r="H19" s="2039"/>
      <c r="I19" s="2039"/>
      <c r="J19" s="2039"/>
      <c r="K19" s="2039"/>
    </row>
    <row r="20" spans="1:11" ht="27" customHeight="1"/>
    <row r="23" spans="1:11">
      <c r="A23" s="9" t="s">
        <v>663</v>
      </c>
    </row>
    <row r="24" spans="1:11">
      <c r="A24" s="9" t="s">
        <v>662</v>
      </c>
    </row>
    <row r="27" spans="1:11">
      <c r="A27" s="9" t="s">
        <v>661</v>
      </c>
    </row>
    <row r="31" spans="1:11">
      <c r="A31" s="525" t="s">
        <v>418</v>
      </c>
      <c r="B31" s="526" t="s">
        <v>299</v>
      </c>
      <c r="C31" s="9" t="str">
        <f>" "&amp;入力シート!C5</f>
        <v xml:space="preserve"> ○○工業高専校舎改修工事</v>
      </c>
    </row>
    <row r="32" spans="1:11">
      <c r="A32" s="478"/>
    </row>
    <row r="33" spans="1:9">
      <c r="A33" s="525" t="s">
        <v>419</v>
      </c>
      <c r="B33" s="526" t="s">
        <v>660</v>
      </c>
      <c r="C33" s="527" t="s">
        <v>659</v>
      </c>
      <c r="D33" s="2049">
        <f>入力シート!C7</f>
        <v>39626</v>
      </c>
      <c r="E33" s="2049"/>
      <c r="F33" s="9" t="s">
        <v>658</v>
      </c>
      <c r="H33" s="2049">
        <f>入力シート!C8</f>
        <v>39814</v>
      </c>
      <c r="I33" s="2049"/>
    </row>
    <row r="34" spans="1:9">
      <c r="A34" s="478"/>
    </row>
    <row r="35" spans="1:9">
      <c r="A35" s="525" t="s">
        <v>657</v>
      </c>
      <c r="B35" s="526" t="s">
        <v>656</v>
      </c>
      <c r="C35" s="9" t="str">
        <f>"　"&amp;入力シート!K45&amp;"　"&amp;入力シート!K55 &amp;"構内"</f>
        <v>　○○県○○市○○町○○番地　○○工業高等専門学校構内</v>
      </c>
    </row>
    <row r="36" spans="1:9">
      <c r="A36" s="478"/>
    </row>
    <row r="37" spans="1:9">
      <c r="A37" s="525" t="s">
        <v>655</v>
      </c>
      <c r="B37" s="526" t="s">
        <v>654</v>
      </c>
    </row>
    <row r="38" spans="1:9">
      <c r="A38" s="478"/>
    </row>
    <row r="39" spans="1:9">
      <c r="A39" s="525" t="s">
        <v>653</v>
      </c>
      <c r="B39" s="9" t="s">
        <v>652</v>
      </c>
    </row>
    <row r="40" spans="1:9">
      <c r="A40" s="478"/>
    </row>
    <row r="41" spans="1:9">
      <c r="A41" s="525" t="s">
        <v>651</v>
      </c>
      <c r="B41" s="9" t="s">
        <v>1381</v>
      </c>
    </row>
    <row r="45" spans="1:9">
      <c r="A45" s="9" t="s">
        <v>650</v>
      </c>
    </row>
    <row r="48" spans="1:9">
      <c r="A48" s="478" t="s">
        <v>649</v>
      </c>
      <c r="B48" s="9" t="s">
        <v>648</v>
      </c>
    </row>
    <row r="49" spans="2:2">
      <c r="B49" s="9" t="s">
        <v>647</v>
      </c>
    </row>
  </sheetData>
  <mergeCells count="3">
    <mergeCell ref="A19:K19"/>
    <mergeCell ref="D33:E33"/>
    <mergeCell ref="H33:I33"/>
  </mergeCells>
  <phoneticPr fontId="2"/>
  <pageMargins left="0.51" right="0.46" top="0.8" bottom="0.98399999999999999" header="0.51200000000000001" footer="0.51200000000000001"/>
  <pageSetup paperSize="9" scale="98" orientation="portrait" horizontalDpi="300" verticalDpi="300"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50"/>
  </sheetPr>
  <dimension ref="A1:K45"/>
  <sheetViews>
    <sheetView workbookViewId="0">
      <selection activeCell="A19" sqref="A19:J34"/>
    </sheetView>
  </sheetViews>
  <sheetFormatPr defaultColWidth="9" defaultRowHeight="13.5"/>
  <cols>
    <col min="1" max="1" width="19.875" style="528" customWidth="1"/>
    <col min="2" max="2" width="3.125" style="528" customWidth="1"/>
    <col min="3" max="3" width="3.375" style="528" customWidth="1"/>
    <col min="4" max="5" width="9" style="528"/>
    <col min="6" max="6" width="16.5" style="528" customWidth="1"/>
    <col min="7" max="7" width="9" style="528"/>
    <col min="8" max="8" width="8" style="528" customWidth="1"/>
    <col min="9" max="9" width="9" style="528"/>
    <col min="10" max="10" width="5.125" style="528" customWidth="1"/>
    <col min="11" max="16384" width="9" style="528"/>
  </cols>
  <sheetData>
    <row r="1" spans="1:10">
      <c r="A1" s="528" t="s">
        <v>684</v>
      </c>
    </row>
    <row r="2" spans="1:10">
      <c r="G2" s="2055" t="s">
        <v>683</v>
      </c>
      <c r="H2" s="2055"/>
      <c r="I2" s="2055"/>
      <c r="J2" s="2055"/>
    </row>
    <row r="3" spans="1:10" s="544" customFormat="1"/>
    <row r="5" spans="1:10">
      <c r="A5" s="2" t="str">
        <f>"　"&amp;入力シート!K54</f>
        <v>　独立行政法人国立高等専門学校機構</v>
      </c>
    </row>
    <row r="6" spans="1:10">
      <c r="A6" s="5" t="str">
        <f>" 　" &amp;入力シート!K55</f>
        <v xml:space="preserve"> 　○○工業高等専門学校</v>
      </c>
    </row>
    <row r="7" spans="1:10">
      <c r="A7" s="2" t="str">
        <f>"    " &amp;入力シート!K56 &amp;"   殿"</f>
        <v xml:space="preserve">    契約担当役 事務部長 ○○　○○   殿</v>
      </c>
    </row>
    <row r="8" spans="1:10">
      <c r="A8" s="2"/>
    </row>
    <row r="9" spans="1:10">
      <c r="A9" s="2"/>
    </row>
    <row r="10" spans="1:10">
      <c r="A10" s="2"/>
      <c r="B10" s="250"/>
      <c r="F10" s="524" t="s">
        <v>1334</v>
      </c>
      <c r="G10" s="240"/>
      <c r="H10" s="93"/>
      <c r="I10" s="93"/>
      <c r="J10" s="93"/>
    </row>
    <row r="11" spans="1:10">
      <c r="B11" s="250"/>
      <c r="F11" s="910" t="str">
        <f>請負者名２行目</f>
        <v xml:space="preserve"> 株式会社 ○○組</v>
      </c>
      <c r="H11" s="93"/>
      <c r="I11" s="93"/>
      <c r="J11" s="94"/>
    </row>
    <row r="12" spans="1:10">
      <c r="F12" s="910" t="str">
        <f>請負者名３行目</f>
        <v xml:space="preserve">  代表取締役　　○○　○○</v>
      </c>
    </row>
    <row r="15" spans="1:10" ht="17.25">
      <c r="A15" s="2058" t="s">
        <v>682</v>
      </c>
      <c r="B15" s="2058"/>
      <c r="C15" s="2058"/>
      <c r="D15" s="2058"/>
      <c r="E15" s="2058"/>
      <c r="F15" s="2058"/>
      <c r="G15" s="2058"/>
      <c r="H15" s="2058"/>
      <c r="I15" s="2058"/>
      <c r="J15" s="2058"/>
    </row>
    <row r="19" spans="1:10">
      <c r="A19" s="528" t="s">
        <v>681</v>
      </c>
    </row>
    <row r="23" spans="1:10">
      <c r="A23" s="2059" t="s">
        <v>267</v>
      </c>
      <c r="B23" s="2059"/>
      <c r="C23" s="2059"/>
      <c r="D23" s="2059"/>
      <c r="E23" s="2059"/>
      <c r="F23" s="2059"/>
      <c r="G23" s="2059"/>
      <c r="H23" s="2059"/>
      <c r="I23" s="2059"/>
      <c r="J23" s="2059"/>
    </row>
    <row r="24" spans="1:10">
      <c r="A24" s="543"/>
      <c r="B24" s="543"/>
      <c r="C24" s="543"/>
      <c r="D24" s="543"/>
      <c r="E24" s="543"/>
      <c r="F24" s="543"/>
      <c r="G24" s="543"/>
      <c r="H24" s="543"/>
      <c r="I24" s="543"/>
      <c r="J24" s="543"/>
    </row>
    <row r="25" spans="1:10">
      <c r="A25" s="543"/>
      <c r="B25" s="543"/>
      <c r="C25" s="543"/>
      <c r="D25" s="543"/>
      <c r="E25" s="543"/>
      <c r="F25" s="543"/>
      <c r="G25" s="543"/>
      <c r="H25" s="543"/>
      <c r="I25" s="543"/>
      <c r="J25" s="543"/>
    </row>
    <row r="27" spans="1:10" ht="42" customHeight="1">
      <c r="A27" s="542" t="s">
        <v>680</v>
      </c>
      <c r="B27" s="2060" t="str">
        <f>工事名</f>
        <v>○○工業高専校舎改修工事</v>
      </c>
      <c r="C27" s="2060"/>
      <c r="D27" s="2060"/>
      <c r="E27" s="2060"/>
      <c r="F27" s="2060"/>
      <c r="G27" s="2060"/>
      <c r="H27" s="2060"/>
      <c r="I27" s="2060"/>
    </row>
    <row r="28" spans="1:10" ht="42" customHeight="1">
      <c r="A28" s="541" t="s">
        <v>679</v>
      </c>
      <c r="B28" s="2061" t="str">
        <f>契約年月日</f>
        <v>平成２０年１２月２６日</v>
      </c>
      <c r="C28" s="2061"/>
      <c r="D28" s="2061"/>
      <c r="E28" s="2061"/>
      <c r="F28" s="2061"/>
      <c r="G28" s="2061"/>
      <c r="H28" s="2061"/>
      <c r="I28" s="2061"/>
    </row>
    <row r="29" spans="1:10" ht="23.25" customHeight="1">
      <c r="A29" s="2056" t="s">
        <v>678</v>
      </c>
      <c r="B29" s="538"/>
      <c r="C29" s="537"/>
      <c r="D29" s="537"/>
      <c r="E29" s="537" t="s">
        <v>676</v>
      </c>
      <c r="F29" s="2062" t="str">
        <f>着工年月日</f>
        <v>平成２０年  ６月２７日</v>
      </c>
      <c r="G29" s="2062"/>
      <c r="H29" s="537"/>
      <c r="I29" s="536"/>
    </row>
    <row r="30" spans="1:10" ht="23.25" customHeight="1">
      <c r="A30" s="2057"/>
      <c r="B30" s="540"/>
      <c r="C30" s="534"/>
      <c r="D30" s="534"/>
      <c r="E30" s="534" t="s">
        <v>675</v>
      </c>
      <c r="F30" s="2063" t="str">
        <f>完成期限</f>
        <v>平成２１年  １月  １日</v>
      </c>
      <c r="G30" s="2063"/>
      <c r="H30" s="534"/>
      <c r="I30" s="539"/>
    </row>
    <row r="31" spans="1:10" ht="23.25" customHeight="1">
      <c r="A31" s="2056" t="s">
        <v>677</v>
      </c>
      <c r="B31" s="538"/>
      <c r="C31" s="537"/>
      <c r="D31" s="537"/>
      <c r="E31" s="537" t="s">
        <v>676</v>
      </c>
      <c r="F31" s="2050"/>
      <c r="G31" s="2050"/>
      <c r="H31" s="537"/>
      <c r="I31" s="536"/>
    </row>
    <row r="32" spans="1:10" ht="23.25" customHeight="1">
      <c r="A32" s="2057"/>
      <c r="B32" s="535"/>
      <c r="C32" s="533"/>
      <c r="D32" s="533"/>
      <c r="E32" s="534" t="s">
        <v>675</v>
      </c>
      <c r="F32" s="2051"/>
      <c r="G32" s="2051"/>
      <c r="H32" s="533"/>
      <c r="I32" s="532"/>
    </row>
    <row r="33" spans="1:11" ht="81" customHeight="1">
      <c r="A33" s="531" t="s">
        <v>674</v>
      </c>
      <c r="B33" s="2052"/>
      <c r="C33" s="2053"/>
      <c r="D33" s="2053"/>
      <c r="E33" s="2053"/>
      <c r="F33" s="2053"/>
      <c r="G33" s="2053"/>
      <c r="H33" s="2053"/>
      <c r="I33" s="2054"/>
    </row>
    <row r="35" spans="1:11">
      <c r="A35" s="529"/>
      <c r="B35" s="529"/>
      <c r="C35" s="529"/>
      <c r="D35" s="529"/>
      <c r="E35" s="529"/>
      <c r="F35" s="529"/>
      <c r="G35" s="529"/>
      <c r="H35" s="529"/>
      <c r="I35" s="529"/>
      <c r="J35" s="529"/>
      <c r="K35" s="529"/>
    </row>
    <row r="36" spans="1:11">
      <c r="A36" s="529"/>
      <c r="B36" s="529"/>
      <c r="C36" s="529"/>
      <c r="D36" s="529"/>
      <c r="E36" s="529"/>
      <c r="F36" s="529"/>
      <c r="G36" s="529"/>
      <c r="H36" s="529"/>
      <c r="I36" s="529"/>
      <c r="J36" s="529"/>
      <c r="K36" s="529"/>
    </row>
    <row r="37" spans="1:11">
      <c r="A37" s="529"/>
      <c r="B37" s="529"/>
      <c r="C37" s="529"/>
      <c r="D37" s="529"/>
      <c r="E37" s="529"/>
      <c r="F37" s="529"/>
      <c r="G37" s="529"/>
      <c r="H37" s="529"/>
      <c r="I37" s="529"/>
      <c r="J37" s="529"/>
      <c r="K37" s="529"/>
    </row>
    <row r="38" spans="1:11">
      <c r="A38" s="529"/>
      <c r="B38" s="529"/>
      <c r="C38" s="529"/>
      <c r="D38" s="529"/>
      <c r="E38" s="529"/>
      <c r="F38" s="529"/>
      <c r="G38" s="529"/>
      <c r="H38" s="529"/>
      <c r="I38" s="529"/>
      <c r="J38" s="529"/>
      <c r="K38" s="529"/>
    </row>
    <row r="39" spans="1:11">
      <c r="A39" s="529"/>
      <c r="B39" s="530"/>
      <c r="C39" s="529"/>
      <c r="D39" s="529"/>
      <c r="E39" s="529"/>
      <c r="F39" s="529"/>
      <c r="G39" s="529"/>
      <c r="H39" s="529"/>
      <c r="I39" s="529"/>
      <c r="J39" s="529"/>
      <c r="K39" s="529"/>
    </row>
    <row r="40" spans="1:11">
      <c r="A40" s="529" t="s">
        <v>673</v>
      </c>
      <c r="B40" s="529"/>
      <c r="C40" s="529"/>
      <c r="D40" s="529"/>
      <c r="E40" s="529"/>
      <c r="F40" s="529"/>
      <c r="G40" s="529"/>
      <c r="H40" s="529"/>
      <c r="I40" s="529"/>
      <c r="J40" s="529"/>
      <c r="K40" s="529"/>
    </row>
    <row r="41" spans="1:11">
      <c r="A41" s="528" t="s">
        <v>672</v>
      </c>
    </row>
    <row r="42" spans="1:11">
      <c r="A42" s="528" t="s">
        <v>671</v>
      </c>
    </row>
    <row r="43" spans="1:11">
      <c r="A43" s="528" t="s">
        <v>670</v>
      </c>
    </row>
    <row r="44" spans="1:11">
      <c r="A44" s="528" t="s">
        <v>669</v>
      </c>
    </row>
    <row r="45" spans="1:11">
      <c r="A45" s="528" t="s">
        <v>668</v>
      </c>
    </row>
  </sheetData>
  <mergeCells count="12">
    <mergeCell ref="F31:G31"/>
    <mergeCell ref="F32:G32"/>
    <mergeCell ref="B33:I33"/>
    <mergeCell ref="G2:J2"/>
    <mergeCell ref="A29:A30"/>
    <mergeCell ref="A31:A32"/>
    <mergeCell ref="A15:J15"/>
    <mergeCell ref="A23:J23"/>
    <mergeCell ref="B27:I27"/>
    <mergeCell ref="B28:I28"/>
    <mergeCell ref="F29:G29"/>
    <mergeCell ref="F30:G30"/>
  </mergeCells>
  <phoneticPr fontId="2"/>
  <printOptions horizontalCentered="1" verticalCentered="1" gridLinesSet="0"/>
  <pageMargins left="0.51181102362204722" right="0.27559055118110237" top="0.78740157480314965" bottom="0.98425196850393704" header="0.51181102362204722" footer="0.51181102362204722"/>
  <pageSetup paperSize="9" orientation="portrait" horizontalDpi="4294967292" verticalDpi="300"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indexed="50"/>
  </sheetPr>
  <dimension ref="A1:T57"/>
  <sheetViews>
    <sheetView topLeftCell="A16" workbookViewId="0">
      <selection activeCell="E3" sqref="E3"/>
    </sheetView>
  </sheetViews>
  <sheetFormatPr defaultColWidth="9" defaultRowHeight="13.5"/>
  <cols>
    <col min="1" max="1" width="11.625" style="45" customWidth="1"/>
    <col min="2" max="2" width="10.125" style="45" customWidth="1"/>
    <col min="3" max="4" width="3.625" style="45" customWidth="1"/>
    <col min="5" max="5" width="1.875" style="45" customWidth="1"/>
    <col min="6" max="6" width="2.375" style="45" customWidth="1"/>
    <col min="7" max="10" width="3.625" style="45" customWidth="1"/>
    <col min="11" max="11" width="1.875" style="45" customWidth="1"/>
    <col min="12" max="12" width="2.375" style="45" customWidth="1"/>
    <col min="13" max="19" width="3.625" style="45" customWidth="1"/>
    <col min="20" max="20" width="5.625" style="45" customWidth="1"/>
    <col min="21" max="16384" width="9" style="45"/>
  </cols>
  <sheetData>
    <row r="1" spans="1:20">
      <c r="A1" s="45" t="s">
        <v>430</v>
      </c>
    </row>
    <row r="3" spans="1:20">
      <c r="T3" s="46" t="s">
        <v>431</v>
      </c>
    </row>
    <row r="5" spans="1:20">
      <c r="A5" s="45" t="s">
        <v>451</v>
      </c>
    </row>
    <row r="6" spans="1:20">
      <c r="A6" s="284" t="str">
        <f>入力シート!C41 &amp;"  殿"</f>
        <v>○○　○○  殿</v>
      </c>
    </row>
    <row r="8" spans="1:20">
      <c r="M8" s="45" t="s">
        <v>432</v>
      </c>
    </row>
    <row r="10" spans="1:20">
      <c r="T10" s="45" t="s">
        <v>269</v>
      </c>
    </row>
    <row r="13" spans="1:20" ht="17.25">
      <c r="E13" s="1708" t="s">
        <v>433</v>
      </c>
      <c r="F13" s="1708"/>
      <c r="G13" s="1708"/>
      <c r="H13" s="1708"/>
      <c r="I13" s="1708"/>
      <c r="J13" s="1708"/>
      <c r="K13" s="1708"/>
      <c r="L13" s="1708"/>
    </row>
    <row r="15" spans="1:20" ht="14.25" thickBot="1"/>
    <row r="16" spans="1:20" s="117" customFormat="1" ht="18" customHeight="1">
      <c r="A16" s="116" t="s">
        <v>434</v>
      </c>
      <c r="B16" s="2078" t="str">
        <f>"　"&amp;入力シート!C5</f>
        <v>　○○工業高専校舎改修工事</v>
      </c>
      <c r="C16" s="2079"/>
      <c r="D16" s="2079"/>
      <c r="E16" s="2079"/>
      <c r="F16" s="2079"/>
      <c r="G16" s="2079"/>
      <c r="H16" s="2079"/>
      <c r="I16" s="2079"/>
      <c r="J16" s="2079"/>
      <c r="K16" s="2079"/>
      <c r="L16" s="2079"/>
      <c r="M16" s="2079"/>
      <c r="N16" s="2079"/>
      <c r="O16" s="2079"/>
      <c r="P16" s="2079"/>
      <c r="Q16" s="2079"/>
      <c r="R16" s="2079"/>
      <c r="S16" s="2079"/>
      <c r="T16" s="2080"/>
    </row>
    <row r="17" spans="1:20" s="117" customFormat="1" ht="18" customHeight="1">
      <c r="A17" s="2068" t="s">
        <v>437</v>
      </c>
      <c r="B17" s="119" t="s">
        <v>435</v>
      </c>
      <c r="C17" s="124"/>
      <c r="D17" s="124"/>
      <c r="E17" s="2064"/>
      <c r="F17" s="2067"/>
      <c r="G17" s="126"/>
      <c r="H17" s="126"/>
      <c r="I17" s="126"/>
      <c r="J17" s="126"/>
      <c r="K17" s="127"/>
      <c r="L17" s="125"/>
      <c r="M17" s="126"/>
      <c r="N17" s="126"/>
      <c r="O17" s="126"/>
      <c r="P17" s="126"/>
      <c r="Q17" s="126"/>
      <c r="R17" s="126"/>
      <c r="S17" s="126"/>
      <c r="T17" s="120"/>
    </row>
    <row r="18" spans="1:20" s="117" customFormat="1" ht="18" customHeight="1">
      <c r="A18" s="2069"/>
      <c r="B18" s="119" t="s">
        <v>436</v>
      </c>
      <c r="C18" s="124"/>
      <c r="D18" s="124"/>
      <c r="E18" s="2064"/>
      <c r="F18" s="2067"/>
      <c r="G18" s="126"/>
      <c r="H18" s="126"/>
      <c r="I18" s="126"/>
      <c r="J18" s="126"/>
      <c r="K18" s="127"/>
      <c r="L18" s="125"/>
      <c r="M18" s="126"/>
      <c r="N18" s="126"/>
      <c r="O18" s="126"/>
      <c r="P18" s="126"/>
      <c r="Q18" s="126"/>
      <c r="R18" s="126"/>
      <c r="S18" s="126"/>
      <c r="T18" s="120"/>
    </row>
    <row r="19" spans="1:20" s="117" customFormat="1" ht="18" customHeight="1">
      <c r="A19" s="2069"/>
      <c r="B19" s="119" t="s">
        <v>438</v>
      </c>
      <c r="C19" s="124"/>
      <c r="D19" s="124"/>
      <c r="E19" s="2064"/>
      <c r="F19" s="2067"/>
      <c r="G19" s="124"/>
      <c r="H19" s="126"/>
      <c r="I19" s="126"/>
      <c r="J19" s="126"/>
      <c r="K19" s="127"/>
      <c r="L19" s="125"/>
      <c r="M19" s="126"/>
      <c r="N19" s="126"/>
      <c r="O19" s="126"/>
      <c r="P19" s="126"/>
      <c r="Q19" s="126"/>
      <c r="R19" s="126"/>
      <c r="S19" s="126"/>
      <c r="T19" s="120"/>
    </row>
    <row r="20" spans="1:20" s="117" customFormat="1" ht="18" customHeight="1">
      <c r="A20" s="2069"/>
      <c r="B20" s="2070" t="s">
        <v>439</v>
      </c>
      <c r="C20" s="128"/>
      <c r="D20" s="128"/>
      <c r="E20" s="2072"/>
      <c r="F20" s="2073"/>
      <c r="G20" s="130"/>
      <c r="H20" s="130"/>
      <c r="I20" s="130"/>
      <c r="J20" s="130"/>
      <c r="K20" s="131"/>
      <c r="L20" s="129"/>
      <c r="M20" s="130"/>
      <c r="N20" s="130"/>
      <c r="O20" s="130"/>
      <c r="P20" s="130"/>
      <c r="Q20" s="130"/>
      <c r="R20" s="130"/>
      <c r="S20" s="130"/>
      <c r="T20" s="132"/>
    </row>
    <row r="21" spans="1:20" s="117" customFormat="1" ht="18" customHeight="1">
      <c r="A21" s="2069"/>
      <c r="B21" s="2071"/>
      <c r="C21" s="133"/>
      <c r="D21" s="133"/>
      <c r="E21" s="2074"/>
      <c r="F21" s="2075"/>
      <c r="G21" s="135"/>
      <c r="H21" s="135"/>
      <c r="I21" s="135"/>
      <c r="J21" s="135"/>
      <c r="K21" s="136"/>
      <c r="L21" s="134"/>
      <c r="M21" s="135"/>
      <c r="N21" s="135"/>
      <c r="O21" s="135"/>
      <c r="P21" s="135"/>
      <c r="Q21" s="135"/>
      <c r="R21" s="135"/>
      <c r="S21" s="135"/>
      <c r="T21" s="137"/>
    </row>
    <row r="22" spans="1:20" s="117" customFormat="1" ht="18" customHeight="1">
      <c r="A22" s="2069"/>
      <c r="B22" s="2071"/>
      <c r="C22" s="133"/>
      <c r="D22" s="133"/>
      <c r="E22" s="2074"/>
      <c r="F22" s="2075"/>
      <c r="G22" s="135"/>
      <c r="H22" s="135"/>
      <c r="I22" s="135"/>
      <c r="J22" s="135"/>
      <c r="K22" s="136"/>
      <c r="L22" s="134"/>
      <c r="M22" s="135"/>
      <c r="N22" s="135"/>
      <c r="O22" s="135"/>
      <c r="P22" s="135"/>
      <c r="Q22" s="135"/>
      <c r="R22" s="135"/>
      <c r="S22" s="135"/>
      <c r="T22" s="137"/>
    </row>
    <row r="23" spans="1:20" s="117" customFormat="1" ht="18" customHeight="1">
      <c r="A23" s="1713"/>
      <c r="B23" s="1714"/>
      <c r="C23" s="138"/>
      <c r="D23" s="138"/>
      <c r="E23" s="2076"/>
      <c r="F23" s="2077"/>
      <c r="G23" s="140"/>
      <c r="H23" s="140"/>
      <c r="I23" s="140"/>
      <c r="J23" s="140"/>
      <c r="K23" s="141"/>
      <c r="L23" s="139"/>
      <c r="M23" s="140"/>
      <c r="N23" s="140"/>
      <c r="O23" s="140"/>
      <c r="P23" s="140"/>
      <c r="Q23" s="140"/>
      <c r="R23" s="140"/>
      <c r="S23" s="140"/>
      <c r="T23" s="142"/>
    </row>
    <row r="24" spans="1:20" s="117" customFormat="1" ht="18" customHeight="1">
      <c r="A24" s="143"/>
      <c r="B24" s="2064" t="s">
        <v>440</v>
      </c>
      <c r="C24" s="2065"/>
      <c r="D24" s="2065"/>
      <c r="E24" s="2067"/>
      <c r="F24" s="2065" t="s">
        <v>295</v>
      </c>
      <c r="G24" s="2065"/>
      <c r="H24" s="2065"/>
      <c r="I24" s="2065"/>
      <c r="J24" s="2065"/>
      <c r="K24" s="2065"/>
      <c r="L24" s="2064" t="s">
        <v>441</v>
      </c>
      <c r="M24" s="2065"/>
      <c r="N24" s="2065"/>
      <c r="O24" s="2065"/>
      <c r="P24" s="2065"/>
      <c r="Q24" s="2067"/>
      <c r="R24" s="2064" t="s">
        <v>442</v>
      </c>
      <c r="S24" s="2065"/>
      <c r="T24" s="2066"/>
    </row>
    <row r="25" spans="1:20" s="117" customFormat="1" ht="18" customHeight="1">
      <c r="A25" s="143" t="s">
        <v>443</v>
      </c>
      <c r="B25" s="2064" t="s">
        <v>355</v>
      </c>
      <c r="C25" s="2065"/>
      <c r="D25" s="2065"/>
      <c r="E25" s="2067"/>
      <c r="F25" s="2064" t="str">
        <f>入力シート!C27</f>
        <v>○○ ○○</v>
      </c>
      <c r="G25" s="2065"/>
      <c r="H25" s="2065"/>
      <c r="I25" s="2065"/>
      <c r="J25" s="2065"/>
      <c r="K25" s="2067"/>
      <c r="L25" s="2064"/>
      <c r="M25" s="2065"/>
      <c r="N25" s="2065"/>
      <c r="O25" s="2065"/>
      <c r="P25" s="2065"/>
      <c r="Q25" s="2067"/>
      <c r="R25" s="2064"/>
      <c r="S25" s="2065"/>
      <c r="T25" s="2066"/>
    </row>
    <row r="26" spans="1:20" s="117" customFormat="1" ht="18" customHeight="1">
      <c r="A26" s="143" t="s">
        <v>444</v>
      </c>
      <c r="B26" s="2064" t="s">
        <v>445</v>
      </c>
      <c r="C26" s="2065"/>
      <c r="D26" s="2065"/>
      <c r="E26" s="2067"/>
      <c r="F26" s="2064"/>
      <c r="G26" s="2065"/>
      <c r="H26" s="2065"/>
      <c r="I26" s="2065"/>
      <c r="J26" s="2065"/>
      <c r="K26" s="2067"/>
      <c r="L26" s="2064"/>
      <c r="M26" s="2065"/>
      <c r="N26" s="2065"/>
      <c r="O26" s="2065"/>
      <c r="P26" s="2065"/>
      <c r="Q26" s="2067"/>
      <c r="R26" s="2064"/>
      <c r="S26" s="2065"/>
      <c r="T26" s="2066"/>
    </row>
    <row r="27" spans="1:20" s="117" customFormat="1" ht="18" customHeight="1">
      <c r="A27" s="143"/>
      <c r="B27" s="2064"/>
      <c r="C27" s="2065"/>
      <c r="D27" s="2065"/>
      <c r="E27" s="2067"/>
      <c r="F27" s="2064"/>
      <c r="G27" s="2065"/>
      <c r="H27" s="2065"/>
      <c r="I27" s="2065"/>
      <c r="J27" s="2065"/>
      <c r="K27" s="2067"/>
      <c r="L27" s="2064"/>
      <c r="M27" s="2065"/>
      <c r="N27" s="2065"/>
      <c r="O27" s="2065"/>
      <c r="P27" s="2065"/>
      <c r="Q27" s="2067"/>
      <c r="R27" s="2064"/>
      <c r="S27" s="2065"/>
      <c r="T27" s="2066"/>
    </row>
    <row r="28" spans="1:20" s="117" customFormat="1" ht="18" customHeight="1">
      <c r="A28" s="143"/>
      <c r="B28" s="2064"/>
      <c r="C28" s="2065"/>
      <c r="D28" s="2065"/>
      <c r="E28" s="2067"/>
      <c r="F28" s="2064"/>
      <c r="G28" s="2065"/>
      <c r="H28" s="2065"/>
      <c r="I28" s="2065"/>
      <c r="J28" s="2065"/>
      <c r="K28" s="2067"/>
      <c r="L28" s="2064"/>
      <c r="M28" s="2065"/>
      <c r="N28" s="2065"/>
      <c r="O28" s="2065"/>
      <c r="P28" s="2065"/>
      <c r="Q28" s="2067"/>
      <c r="R28" s="2064"/>
      <c r="S28" s="2065"/>
      <c r="T28" s="2066"/>
    </row>
    <row r="29" spans="1:20" s="117" customFormat="1" ht="18" customHeight="1">
      <c r="A29" s="144" t="s">
        <v>454</v>
      </c>
      <c r="B29" s="2064" t="s">
        <v>453</v>
      </c>
      <c r="C29" s="2065"/>
      <c r="D29" s="2065"/>
      <c r="E29" s="2067"/>
      <c r="F29" s="2064" t="str">
        <f>入力シート!C16</f>
        <v>○○　○○</v>
      </c>
      <c r="G29" s="2065"/>
      <c r="H29" s="2065"/>
      <c r="I29" s="2065"/>
      <c r="J29" s="2065"/>
      <c r="K29" s="2067"/>
      <c r="L29" s="2064"/>
      <c r="M29" s="2065"/>
      <c r="N29" s="2065"/>
      <c r="O29" s="2065"/>
      <c r="P29" s="2065"/>
      <c r="Q29" s="2067"/>
      <c r="R29" s="2064"/>
      <c r="S29" s="2065"/>
      <c r="T29" s="2066"/>
    </row>
    <row r="30" spans="1:20" s="117" customFormat="1" ht="18" customHeight="1">
      <c r="A30" s="143" t="s">
        <v>444</v>
      </c>
      <c r="B30" s="2064" t="s">
        <v>455</v>
      </c>
      <c r="C30" s="2065"/>
      <c r="D30" s="2065"/>
      <c r="E30" s="2067"/>
      <c r="F30" s="2064"/>
      <c r="G30" s="2065"/>
      <c r="H30" s="2065"/>
      <c r="I30" s="2065"/>
      <c r="J30" s="2065"/>
      <c r="K30" s="2067"/>
      <c r="L30" s="2064"/>
      <c r="M30" s="2065"/>
      <c r="N30" s="2065"/>
      <c r="O30" s="2065"/>
      <c r="P30" s="2065"/>
      <c r="Q30" s="2067"/>
      <c r="R30" s="2064"/>
      <c r="S30" s="2065"/>
      <c r="T30" s="2066"/>
    </row>
    <row r="31" spans="1:20" s="117" customFormat="1" ht="18" customHeight="1">
      <c r="A31" s="143"/>
      <c r="B31" s="2064" t="s">
        <v>455</v>
      </c>
      <c r="C31" s="2065"/>
      <c r="D31" s="2065"/>
      <c r="E31" s="2067"/>
      <c r="F31" s="2064"/>
      <c r="G31" s="2065"/>
      <c r="H31" s="2065"/>
      <c r="I31" s="2065"/>
      <c r="J31" s="2065"/>
      <c r="K31" s="2067"/>
      <c r="L31" s="2064"/>
      <c r="M31" s="2065"/>
      <c r="N31" s="2065"/>
      <c r="O31" s="2065"/>
      <c r="P31" s="2065"/>
      <c r="Q31" s="2067"/>
      <c r="R31" s="2064"/>
      <c r="S31" s="2065"/>
      <c r="T31" s="2066"/>
    </row>
    <row r="32" spans="1:20" s="117" customFormat="1" ht="18" customHeight="1">
      <c r="A32" s="145"/>
      <c r="B32" s="2064" t="s">
        <v>455</v>
      </c>
      <c r="C32" s="2065"/>
      <c r="D32" s="2065"/>
      <c r="E32" s="2067"/>
      <c r="F32" s="2064"/>
      <c r="G32" s="2065"/>
      <c r="H32" s="2065"/>
      <c r="I32" s="2065"/>
      <c r="J32" s="2065"/>
      <c r="K32" s="2067"/>
      <c r="L32" s="2064"/>
      <c r="M32" s="2065"/>
      <c r="N32" s="2065"/>
      <c r="O32" s="2065"/>
      <c r="P32" s="2065"/>
      <c r="Q32" s="2067"/>
      <c r="R32" s="2064"/>
      <c r="S32" s="2065"/>
      <c r="T32" s="2066"/>
    </row>
    <row r="33" spans="1:20" s="117" customFormat="1" ht="18" customHeight="1">
      <c r="A33" s="118" t="s">
        <v>446</v>
      </c>
      <c r="B33" s="121"/>
      <c r="C33" s="121"/>
      <c r="D33" s="121"/>
      <c r="E33" s="121"/>
      <c r="F33" s="122"/>
      <c r="G33" s="122"/>
      <c r="H33" s="122"/>
      <c r="I33" s="122"/>
      <c r="J33" s="122"/>
      <c r="K33" s="122"/>
      <c r="L33" s="122"/>
      <c r="M33" s="122"/>
      <c r="N33" s="122"/>
      <c r="O33" s="122"/>
      <c r="P33" s="122"/>
      <c r="Q33" s="122"/>
      <c r="R33" s="122"/>
      <c r="S33" s="122"/>
      <c r="T33" s="123"/>
    </row>
    <row r="34" spans="1:20" s="117" customFormat="1" ht="18" customHeight="1">
      <c r="A34" s="146"/>
      <c r="B34" s="122"/>
      <c r="C34" s="122"/>
      <c r="D34" s="122"/>
      <c r="E34" s="122"/>
      <c r="F34" s="122"/>
      <c r="G34" s="122"/>
      <c r="H34" s="122"/>
      <c r="I34" s="122"/>
      <c r="J34" s="122"/>
      <c r="K34" s="122"/>
      <c r="L34" s="122"/>
      <c r="M34" s="122"/>
      <c r="N34" s="122"/>
      <c r="O34" s="122"/>
      <c r="P34" s="122"/>
      <c r="Q34" s="122"/>
      <c r="R34" s="122"/>
      <c r="S34" s="122"/>
      <c r="T34" s="123"/>
    </row>
    <row r="35" spans="1:20" s="117" customFormat="1" ht="18" customHeight="1">
      <c r="A35" s="146"/>
      <c r="B35" s="122"/>
      <c r="C35" s="122"/>
      <c r="D35" s="122"/>
      <c r="E35" s="122"/>
      <c r="F35" s="122"/>
      <c r="G35" s="122"/>
      <c r="H35" s="122"/>
      <c r="I35" s="122"/>
      <c r="J35" s="122"/>
      <c r="K35" s="122"/>
      <c r="L35" s="122"/>
      <c r="M35" s="122"/>
      <c r="N35" s="122"/>
      <c r="O35" s="122"/>
      <c r="P35" s="122"/>
      <c r="Q35" s="122"/>
      <c r="R35" s="122"/>
      <c r="S35" s="122"/>
      <c r="T35" s="123"/>
    </row>
    <row r="36" spans="1:20" s="117" customFormat="1" ht="18" customHeight="1">
      <c r="A36" s="146"/>
      <c r="B36" s="122"/>
      <c r="C36" s="122"/>
      <c r="D36" s="122"/>
      <c r="E36" s="122"/>
      <c r="F36" s="122"/>
      <c r="G36" s="122"/>
      <c r="H36" s="122"/>
      <c r="I36" s="122"/>
      <c r="J36" s="122"/>
      <c r="K36" s="122"/>
      <c r="L36" s="122"/>
      <c r="M36" s="122"/>
      <c r="N36" s="122"/>
      <c r="O36" s="122"/>
      <c r="P36" s="122"/>
      <c r="Q36" s="122"/>
      <c r="R36" s="122"/>
      <c r="S36" s="122"/>
      <c r="T36" s="123"/>
    </row>
    <row r="37" spans="1:20" s="117" customFormat="1" ht="18" customHeight="1">
      <c r="A37" s="146"/>
      <c r="B37" s="122"/>
      <c r="C37" s="122"/>
      <c r="D37" s="122"/>
      <c r="E37" s="122"/>
      <c r="F37" s="122"/>
      <c r="G37" s="122"/>
      <c r="H37" s="122"/>
      <c r="I37" s="122"/>
      <c r="J37" s="122"/>
      <c r="K37" s="122"/>
      <c r="L37" s="122"/>
      <c r="M37" s="122"/>
      <c r="N37" s="122"/>
      <c r="O37" s="122"/>
      <c r="P37" s="122"/>
      <c r="Q37" s="122"/>
      <c r="R37" s="122"/>
      <c r="S37" s="122"/>
      <c r="T37" s="123"/>
    </row>
    <row r="38" spans="1:20" s="117" customFormat="1" ht="18" customHeight="1">
      <c r="A38" s="146"/>
      <c r="B38" s="122"/>
      <c r="C38" s="122"/>
      <c r="D38" s="122"/>
      <c r="E38" s="122"/>
      <c r="F38" s="122"/>
      <c r="G38" s="122"/>
      <c r="H38" s="122"/>
      <c r="I38" s="122"/>
      <c r="J38" s="122"/>
      <c r="K38" s="122"/>
      <c r="L38" s="122"/>
      <c r="M38" s="122"/>
      <c r="N38" s="122"/>
      <c r="O38" s="122"/>
      <c r="P38" s="122"/>
      <c r="Q38" s="122"/>
      <c r="R38" s="122"/>
      <c r="S38" s="122"/>
      <c r="T38" s="123"/>
    </row>
    <row r="39" spans="1:20" s="117" customFormat="1" ht="18" customHeight="1">
      <c r="A39" s="146"/>
      <c r="B39" s="122"/>
      <c r="C39" s="122"/>
      <c r="D39" s="122"/>
      <c r="E39" s="122"/>
      <c r="F39" s="122"/>
      <c r="G39" s="122"/>
      <c r="H39" s="122"/>
      <c r="I39" s="122"/>
      <c r="J39" s="122"/>
      <c r="K39" s="122"/>
      <c r="L39" s="122"/>
      <c r="M39" s="122"/>
      <c r="N39" s="122"/>
      <c r="O39" s="122"/>
      <c r="P39" s="122"/>
      <c r="Q39" s="122"/>
      <c r="R39" s="122"/>
      <c r="S39" s="122"/>
      <c r="T39" s="123"/>
    </row>
    <row r="40" spans="1:20" s="117" customFormat="1" ht="18" customHeight="1">
      <c r="A40" s="146"/>
      <c r="B40" s="122"/>
      <c r="C40" s="122"/>
      <c r="D40" s="122"/>
      <c r="E40" s="122"/>
      <c r="F40" s="122"/>
      <c r="G40" s="122"/>
      <c r="H40" s="122"/>
      <c r="I40" s="122"/>
      <c r="J40" s="122"/>
      <c r="K40" s="122"/>
      <c r="L40" s="122"/>
      <c r="M40" s="122"/>
      <c r="N40" s="122"/>
      <c r="O40" s="122"/>
      <c r="P40" s="122"/>
      <c r="Q40" s="122"/>
      <c r="R40" s="122"/>
      <c r="S40" s="122"/>
      <c r="T40" s="123"/>
    </row>
    <row r="41" spans="1:20" s="117" customFormat="1" ht="18" customHeight="1">
      <c r="A41" s="146"/>
      <c r="B41" s="122"/>
      <c r="C41" s="122"/>
      <c r="D41" s="122"/>
      <c r="E41" s="122"/>
      <c r="F41" s="122"/>
      <c r="G41" s="122"/>
      <c r="H41" s="122"/>
      <c r="I41" s="122"/>
      <c r="J41" s="122"/>
      <c r="K41" s="122"/>
      <c r="L41" s="122"/>
      <c r="M41" s="122"/>
      <c r="N41" s="122"/>
      <c r="O41" s="122"/>
      <c r="P41" s="122"/>
      <c r="Q41" s="122"/>
      <c r="R41" s="122"/>
      <c r="S41" s="122"/>
      <c r="T41" s="123"/>
    </row>
    <row r="42" spans="1:20" s="117" customFormat="1" ht="18" customHeight="1" thickBot="1">
      <c r="A42" s="147"/>
      <c r="B42" s="148"/>
      <c r="C42" s="148"/>
      <c r="D42" s="148"/>
      <c r="E42" s="148"/>
      <c r="F42" s="148"/>
      <c r="G42" s="148"/>
      <c r="H42" s="148"/>
      <c r="I42" s="148"/>
      <c r="J42" s="148"/>
      <c r="K42" s="148"/>
      <c r="L42" s="148"/>
      <c r="M42" s="148"/>
      <c r="N42" s="148"/>
      <c r="O42" s="148"/>
      <c r="P42" s="148"/>
      <c r="Q42" s="148"/>
      <c r="R42" s="148"/>
      <c r="S42" s="148"/>
      <c r="T42" s="149"/>
    </row>
    <row r="43" spans="1:20">
      <c r="A43" s="150"/>
    </row>
    <row r="44" spans="1:20">
      <c r="A44" s="150"/>
    </row>
    <row r="45" spans="1:20">
      <c r="A45" s="150"/>
    </row>
    <row r="46" spans="1:20">
      <c r="A46" s="150"/>
    </row>
    <row r="47" spans="1:20">
      <c r="A47" s="150"/>
    </row>
    <row r="48" spans="1:20">
      <c r="A48" s="150"/>
    </row>
    <row r="49" spans="1:1">
      <c r="A49" s="150"/>
    </row>
    <row r="50" spans="1:1">
      <c r="A50" s="150"/>
    </row>
    <row r="51" spans="1:1">
      <c r="A51" s="150"/>
    </row>
    <row r="52" spans="1:1">
      <c r="A52" s="150"/>
    </row>
    <row r="53" spans="1:1">
      <c r="A53" s="150"/>
    </row>
    <row r="54" spans="1:1">
      <c r="A54" s="150"/>
    </row>
    <row r="55" spans="1:1">
      <c r="A55" s="150"/>
    </row>
    <row r="56" spans="1:1">
      <c r="A56" s="150"/>
    </row>
    <row r="57" spans="1:1">
      <c r="A57" s="150"/>
    </row>
  </sheetData>
  <mergeCells count="47">
    <mergeCell ref="E13:L13"/>
    <mergeCell ref="E17:F17"/>
    <mergeCell ref="L24:Q24"/>
    <mergeCell ref="E18:F18"/>
    <mergeCell ref="E19:F19"/>
    <mergeCell ref="E20:F20"/>
    <mergeCell ref="E21:F21"/>
    <mergeCell ref="E22:F22"/>
    <mergeCell ref="E23:F23"/>
    <mergeCell ref="B16:T16"/>
    <mergeCell ref="B27:E27"/>
    <mergeCell ref="B28:E28"/>
    <mergeCell ref="F26:K26"/>
    <mergeCell ref="F25:K25"/>
    <mergeCell ref="B24:E24"/>
    <mergeCell ref="F24:K24"/>
    <mergeCell ref="B25:E25"/>
    <mergeCell ref="B26:E26"/>
    <mergeCell ref="F27:K27"/>
    <mergeCell ref="L27:Q27"/>
    <mergeCell ref="L29:Q29"/>
    <mergeCell ref="R27:T27"/>
    <mergeCell ref="F28:K28"/>
    <mergeCell ref="L28:Q28"/>
    <mergeCell ref="R28:T28"/>
    <mergeCell ref="F29:K29"/>
    <mergeCell ref="A17:A23"/>
    <mergeCell ref="B20:B23"/>
    <mergeCell ref="R26:T26"/>
    <mergeCell ref="R25:T25"/>
    <mergeCell ref="L26:Q26"/>
    <mergeCell ref="L25:Q25"/>
    <mergeCell ref="R24:T24"/>
    <mergeCell ref="R30:T30"/>
    <mergeCell ref="R29:T29"/>
    <mergeCell ref="L31:Q31"/>
    <mergeCell ref="L30:Q30"/>
    <mergeCell ref="B32:E32"/>
    <mergeCell ref="F32:K32"/>
    <mergeCell ref="B30:E30"/>
    <mergeCell ref="B31:E31"/>
    <mergeCell ref="F31:K31"/>
    <mergeCell ref="L32:Q32"/>
    <mergeCell ref="F30:K30"/>
    <mergeCell ref="R32:T32"/>
    <mergeCell ref="B29:E29"/>
    <mergeCell ref="R31:T31"/>
  </mergeCells>
  <phoneticPr fontId="2"/>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indexed="50"/>
  </sheetPr>
  <dimension ref="A1:AY54"/>
  <sheetViews>
    <sheetView workbookViewId="0">
      <selection activeCell="G17" sqref="G17"/>
    </sheetView>
  </sheetViews>
  <sheetFormatPr defaultColWidth="9" defaultRowHeight="15" customHeight="1"/>
  <cols>
    <col min="1" max="1" width="15.875" style="620" customWidth="1"/>
    <col min="2" max="2" width="6.875" style="620" customWidth="1"/>
    <col min="3" max="51" width="3" style="620" customWidth="1"/>
    <col min="52" max="52" width="3.375" style="620" customWidth="1"/>
    <col min="53" max="16384" width="9" style="620"/>
  </cols>
  <sheetData>
    <row r="1" spans="1:51" ht="15" customHeight="1">
      <c r="A1" s="620" t="s">
        <v>796</v>
      </c>
    </row>
    <row r="3" spans="1:51" ht="12.6" customHeight="1">
      <c r="A3" s="634"/>
      <c r="B3" s="632"/>
      <c r="C3" s="674"/>
      <c r="D3" s="673"/>
      <c r="E3" s="673"/>
      <c r="F3" s="673"/>
      <c r="G3" s="673"/>
      <c r="H3" s="673"/>
      <c r="I3" s="673"/>
      <c r="J3" s="673"/>
      <c r="K3" s="673"/>
      <c r="L3" s="673"/>
      <c r="M3" s="673"/>
      <c r="N3" s="673"/>
      <c r="O3" s="673"/>
      <c r="P3" s="673"/>
      <c r="Q3" s="673"/>
      <c r="R3" s="673"/>
      <c r="S3" s="673"/>
      <c r="T3" s="673"/>
      <c r="U3" s="673"/>
      <c r="V3" s="673"/>
      <c r="W3" s="673"/>
      <c r="X3" s="673"/>
      <c r="Y3" s="673"/>
      <c r="Z3" s="673"/>
      <c r="AA3" s="673"/>
      <c r="AB3" s="672"/>
      <c r="AC3" s="672"/>
      <c r="AD3" s="671"/>
      <c r="AE3" s="2096" t="s">
        <v>795</v>
      </c>
      <c r="AF3" s="2097"/>
      <c r="AG3" s="2097"/>
      <c r="AH3" s="2098"/>
      <c r="AI3" s="2096" t="s">
        <v>794</v>
      </c>
      <c r="AJ3" s="2097"/>
      <c r="AK3" s="2097"/>
      <c r="AL3" s="2098"/>
      <c r="AM3" s="2096" t="s">
        <v>793</v>
      </c>
      <c r="AN3" s="2097"/>
      <c r="AO3" s="2097"/>
      <c r="AP3" s="2098"/>
      <c r="AQ3" s="2096" t="s">
        <v>792</v>
      </c>
      <c r="AR3" s="2097"/>
      <c r="AS3" s="2097"/>
      <c r="AT3" s="2098"/>
      <c r="AU3" s="2100" t="s">
        <v>791</v>
      </c>
      <c r="AV3" s="2101"/>
      <c r="AW3" s="2101"/>
      <c r="AX3" s="2102"/>
      <c r="AY3" s="670" t="s">
        <v>790</v>
      </c>
    </row>
    <row r="4" spans="1:51" ht="15" customHeight="1">
      <c r="A4" s="2105" t="s">
        <v>789</v>
      </c>
      <c r="B4" s="2106"/>
      <c r="C4" s="669"/>
      <c r="D4" s="668" t="s">
        <v>788</v>
      </c>
      <c r="E4" s="668"/>
      <c r="F4" s="668"/>
      <c r="G4" s="668" t="str">
        <f>入力シート!C5</f>
        <v>○○工業高専校舎改修工事</v>
      </c>
      <c r="H4" s="668"/>
      <c r="I4" s="668"/>
      <c r="J4" s="668"/>
      <c r="K4" s="668"/>
      <c r="L4" s="668"/>
      <c r="M4" s="668"/>
      <c r="N4" s="668"/>
      <c r="O4" s="668"/>
      <c r="P4" s="668"/>
      <c r="Q4" s="668"/>
      <c r="R4" s="668"/>
      <c r="S4" s="668"/>
      <c r="T4" s="668"/>
      <c r="U4" s="668"/>
      <c r="V4" s="668"/>
      <c r="W4" s="668"/>
      <c r="X4" s="668"/>
      <c r="Y4" s="668"/>
      <c r="Z4" s="668"/>
      <c r="AA4" s="668"/>
      <c r="AB4" s="667"/>
      <c r="AC4" s="667"/>
      <c r="AD4" s="666"/>
      <c r="AE4" s="634"/>
      <c r="AF4" s="633"/>
      <c r="AG4" s="633"/>
      <c r="AH4" s="632"/>
      <c r="AI4" s="634"/>
      <c r="AJ4" s="633"/>
      <c r="AK4" s="633"/>
      <c r="AL4" s="632"/>
      <c r="AM4" s="634"/>
      <c r="AN4" s="633"/>
      <c r="AO4" s="633"/>
      <c r="AP4" s="632"/>
      <c r="AQ4" s="634"/>
      <c r="AR4" s="633"/>
      <c r="AS4" s="633"/>
      <c r="AT4" s="632"/>
      <c r="AU4" s="622"/>
      <c r="AX4" s="645"/>
    </row>
    <row r="5" spans="1:51" ht="12.6" customHeight="1">
      <c r="A5" s="634"/>
      <c r="B5" s="632"/>
      <c r="C5" s="669"/>
      <c r="D5" s="668"/>
      <c r="E5" s="668"/>
      <c r="F5" s="668"/>
      <c r="G5" s="668"/>
      <c r="H5" s="668"/>
      <c r="I5" s="668"/>
      <c r="J5" s="668"/>
      <c r="K5" s="668"/>
      <c r="L5" s="668"/>
      <c r="M5" s="668"/>
      <c r="N5" s="668"/>
      <c r="O5" s="668"/>
      <c r="P5" s="668"/>
      <c r="Q5" s="668"/>
      <c r="R5" s="668"/>
      <c r="S5" s="668"/>
      <c r="T5" s="668"/>
      <c r="U5" s="668"/>
      <c r="V5" s="668"/>
      <c r="W5" s="668"/>
      <c r="X5" s="668"/>
      <c r="Y5" s="668"/>
      <c r="Z5" s="668"/>
      <c r="AA5" s="668"/>
      <c r="AB5" s="667"/>
      <c r="AC5" s="667"/>
      <c r="AD5" s="666"/>
      <c r="AE5" s="622"/>
      <c r="AH5" s="645"/>
      <c r="AI5" s="622"/>
      <c r="AL5" s="645"/>
      <c r="AM5" s="622"/>
      <c r="AP5" s="645"/>
      <c r="AQ5" s="622"/>
      <c r="AT5" s="645"/>
      <c r="AU5" s="622"/>
      <c r="AX5" s="645"/>
    </row>
    <row r="6" spans="1:51" ht="15" customHeight="1">
      <c r="A6" s="2103" t="s">
        <v>787</v>
      </c>
      <c r="B6" s="2104"/>
      <c r="C6" s="625"/>
      <c r="D6" s="624"/>
      <c r="E6" s="624" t="s">
        <v>1348</v>
      </c>
      <c r="F6" s="624"/>
      <c r="G6" s="624"/>
      <c r="H6" s="624" t="str">
        <f>入力シート!C22</f>
        <v>株式会社 ○○組</v>
      </c>
      <c r="I6" s="624"/>
      <c r="J6" s="624"/>
      <c r="K6" s="624"/>
      <c r="L6" s="624"/>
      <c r="M6" s="624"/>
      <c r="N6" s="624"/>
      <c r="O6" s="624"/>
      <c r="P6" s="624"/>
      <c r="Q6" s="624"/>
      <c r="R6" s="624"/>
      <c r="S6" s="624"/>
      <c r="T6" s="624" t="s">
        <v>786</v>
      </c>
      <c r="U6" s="624"/>
      <c r="V6" s="624"/>
      <c r="W6" s="624"/>
      <c r="X6" s="624"/>
      <c r="Y6" s="624"/>
      <c r="Z6" s="624"/>
      <c r="AA6" s="624"/>
      <c r="AB6" s="665"/>
      <c r="AC6" s="665"/>
      <c r="AD6" s="664"/>
      <c r="AE6" s="622"/>
      <c r="AH6" s="623"/>
      <c r="AI6" s="625"/>
      <c r="AJ6" s="624"/>
      <c r="AK6" s="624"/>
      <c r="AL6" s="623"/>
      <c r="AM6" s="625"/>
      <c r="AN6" s="624"/>
      <c r="AO6" s="624"/>
      <c r="AP6" s="623"/>
      <c r="AQ6" s="625"/>
      <c r="AR6" s="624"/>
      <c r="AS6" s="624"/>
      <c r="AT6" s="623"/>
      <c r="AU6" s="625"/>
      <c r="AV6" s="624"/>
      <c r="AW6" s="624"/>
      <c r="AX6" s="623"/>
    </row>
    <row r="7" spans="1:51" ht="13.15" customHeight="1">
      <c r="A7" s="654"/>
      <c r="B7" s="657" t="s">
        <v>784</v>
      </c>
      <c r="C7" s="663"/>
      <c r="D7" s="662"/>
      <c r="E7" s="662"/>
      <c r="F7" s="662"/>
      <c r="G7" s="662"/>
      <c r="H7" s="662"/>
      <c r="I7" s="662"/>
      <c r="J7" s="662"/>
      <c r="K7" s="662"/>
      <c r="L7" s="662"/>
      <c r="M7" s="662"/>
      <c r="N7" s="662"/>
      <c r="O7" s="662"/>
      <c r="P7" s="662"/>
      <c r="Q7" s="662" t="s">
        <v>785</v>
      </c>
      <c r="R7" s="662"/>
      <c r="S7" s="662" t="s">
        <v>784</v>
      </c>
      <c r="T7" s="662"/>
      <c r="U7" s="662"/>
      <c r="V7" s="662"/>
      <c r="W7" s="662"/>
      <c r="X7" s="662"/>
      <c r="Y7" s="662"/>
      <c r="Z7" s="662"/>
      <c r="AA7" s="662"/>
      <c r="AB7" s="661"/>
      <c r="AC7" s="661"/>
      <c r="AD7" s="661"/>
      <c r="AE7" s="661"/>
      <c r="AF7" s="661"/>
      <c r="AG7" s="661"/>
      <c r="AH7" s="634"/>
      <c r="AI7" s="633" t="s">
        <v>783</v>
      </c>
      <c r="AJ7" s="633"/>
      <c r="AK7" s="633"/>
      <c r="AL7" s="633" t="s">
        <v>782</v>
      </c>
      <c r="AM7" s="633"/>
      <c r="AN7" s="2089" t="str">
        <f>着工年月日</f>
        <v>平成２０年  ６月２７日</v>
      </c>
      <c r="AO7" s="2089"/>
      <c r="AP7" s="2089"/>
      <c r="AQ7" s="2089"/>
      <c r="AR7" s="2089"/>
      <c r="AS7" s="2089"/>
      <c r="AT7" s="2089"/>
      <c r="AU7" s="2089"/>
      <c r="AV7" s="633"/>
      <c r="AW7" s="633"/>
      <c r="AX7" s="632"/>
    </row>
    <row r="8" spans="1:51" ht="13.15" customHeight="1">
      <c r="A8" s="660" t="s">
        <v>781</v>
      </c>
      <c r="B8" s="657" t="s">
        <v>780</v>
      </c>
      <c r="C8" s="659">
        <v>1</v>
      </c>
      <c r="D8" s="659">
        <v>2</v>
      </c>
      <c r="E8" s="659">
        <v>3</v>
      </c>
      <c r="F8" s="659">
        <v>4</v>
      </c>
      <c r="G8" s="659">
        <v>5</v>
      </c>
      <c r="H8" s="659">
        <v>6</v>
      </c>
      <c r="I8" s="659">
        <v>7</v>
      </c>
      <c r="J8" s="659">
        <v>8</v>
      </c>
      <c r="K8" s="659">
        <v>9</v>
      </c>
      <c r="L8" s="659">
        <v>10</v>
      </c>
      <c r="M8" s="659">
        <v>11</v>
      </c>
      <c r="N8" s="659">
        <v>12</v>
      </c>
      <c r="O8" s="659">
        <v>13</v>
      </c>
      <c r="P8" s="659">
        <v>14</v>
      </c>
      <c r="Q8" s="659">
        <v>15</v>
      </c>
      <c r="R8" s="659">
        <v>16</v>
      </c>
      <c r="S8" s="659">
        <v>17</v>
      </c>
      <c r="T8" s="659">
        <v>18</v>
      </c>
      <c r="U8" s="659">
        <v>19</v>
      </c>
      <c r="V8" s="659">
        <v>20</v>
      </c>
      <c r="W8" s="659">
        <v>21</v>
      </c>
      <c r="X8" s="659">
        <v>22</v>
      </c>
      <c r="Y8" s="659">
        <v>23</v>
      </c>
      <c r="Z8" s="659">
        <v>24</v>
      </c>
      <c r="AA8" s="659">
        <v>25</v>
      </c>
      <c r="AB8" s="659">
        <v>26</v>
      </c>
      <c r="AC8" s="659">
        <v>27</v>
      </c>
      <c r="AD8" s="659">
        <v>28</v>
      </c>
      <c r="AE8" s="659">
        <v>29</v>
      </c>
      <c r="AF8" s="659">
        <v>30</v>
      </c>
      <c r="AG8" s="659">
        <v>31</v>
      </c>
      <c r="AH8" s="625"/>
      <c r="AI8" s="624"/>
      <c r="AJ8" s="624"/>
      <c r="AK8" s="624"/>
      <c r="AL8" s="624" t="s">
        <v>779</v>
      </c>
      <c r="AM8" s="624"/>
      <c r="AN8" s="2099" t="str">
        <f>完成期限</f>
        <v>平成２１年  １月  １日</v>
      </c>
      <c r="AO8" s="2099"/>
      <c r="AP8" s="2099"/>
      <c r="AQ8" s="2099"/>
      <c r="AR8" s="2099"/>
      <c r="AS8" s="2099"/>
      <c r="AT8" s="2099"/>
      <c r="AU8" s="2099"/>
      <c r="AV8" s="624"/>
      <c r="AW8" s="624"/>
      <c r="AX8" s="623"/>
    </row>
    <row r="9" spans="1:51" ht="13.15" customHeight="1">
      <c r="A9" s="658"/>
      <c r="B9" s="657" t="s">
        <v>778</v>
      </c>
      <c r="C9" s="656"/>
      <c r="D9" s="656"/>
      <c r="E9" s="656"/>
      <c r="F9" s="656"/>
      <c r="G9" s="656"/>
      <c r="H9" s="656"/>
      <c r="I9" s="656"/>
      <c r="J9" s="656"/>
      <c r="K9" s="656"/>
      <c r="L9" s="656"/>
      <c r="M9" s="656"/>
      <c r="N9" s="656"/>
      <c r="O9" s="656"/>
      <c r="P9" s="656"/>
      <c r="Q9" s="656"/>
      <c r="R9" s="656"/>
      <c r="S9" s="656"/>
      <c r="T9" s="656"/>
      <c r="U9" s="656"/>
      <c r="V9" s="656"/>
      <c r="W9" s="656"/>
      <c r="X9" s="656"/>
      <c r="Y9" s="656"/>
      <c r="Z9" s="656"/>
      <c r="AA9" s="656"/>
      <c r="AB9" s="655"/>
      <c r="AC9" s="655"/>
      <c r="AD9" s="655"/>
      <c r="AE9" s="655"/>
      <c r="AF9" s="655"/>
      <c r="AG9" s="655"/>
      <c r="AH9" s="644" t="s">
        <v>777</v>
      </c>
      <c r="AI9" s="643"/>
      <c r="AJ9" s="643"/>
      <c r="AK9" s="643"/>
      <c r="AL9" s="643"/>
      <c r="AM9" s="643"/>
      <c r="AN9" s="643"/>
      <c r="AO9" s="643"/>
      <c r="AP9" s="643"/>
      <c r="AQ9" s="643"/>
      <c r="AR9" s="643"/>
      <c r="AS9" s="643"/>
      <c r="AT9" s="643"/>
      <c r="AU9" s="643"/>
      <c r="AV9" s="643"/>
      <c r="AW9" s="643"/>
      <c r="AX9" s="642"/>
    </row>
    <row r="10" spans="1:51" ht="12.6" customHeight="1">
      <c r="A10" s="2083"/>
      <c r="B10" s="2084"/>
      <c r="C10" s="654"/>
      <c r="D10" s="654"/>
      <c r="E10" s="654"/>
      <c r="F10" s="654"/>
      <c r="G10" s="654"/>
      <c r="H10" s="654"/>
      <c r="I10" s="654"/>
      <c r="J10" s="654"/>
      <c r="K10" s="654"/>
      <c r="L10" s="654"/>
      <c r="M10" s="654"/>
      <c r="N10" s="654"/>
      <c r="O10" s="654"/>
      <c r="P10" s="654"/>
      <c r="Q10" s="654"/>
      <c r="R10" s="654"/>
      <c r="S10" s="654"/>
      <c r="T10" s="654"/>
      <c r="U10" s="654"/>
      <c r="V10" s="654"/>
      <c r="W10" s="654"/>
      <c r="X10" s="654"/>
      <c r="Y10" s="654"/>
      <c r="Z10" s="654"/>
      <c r="AA10" s="654"/>
      <c r="AB10" s="653"/>
      <c r="AC10" s="653"/>
      <c r="AD10" s="653"/>
      <c r="AE10" s="653"/>
      <c r="AF10" s="653"/>
      <c r="AG10" s="653"/>
      <c r="AH10" s="633"/>
      <c r="AI10" s="633"/>
      <c r="AJ10" s="633"/>
      <c r="AK10" s="633"/>
      <c r="AL10" s="633"/>
      <c r="AM10" s="633"/>
      <c r="AN10" s="633"/>
      <c r="AO10" s="633"/>
      <c r="AP10" s="633"/>
      <c r="AQ10" s="633"/>
      <c r="AR10" s="633"/>
      <c r="AS10" s="633"/>
      <c r="AT10" s="633"/>
      <c r="AU10" s="633"/>
      <c r="AV10" s="633"/>
      <c r="AW10" s="633"/>
      <c r="AX10" s="632"/>
    </row>
    <row r="11" spans="1:51" ht="12.6" customHeight="1">
      <c r="A11" s="2085"/>
      <c r="B11" s="2086"/>
      <c r="C11" s="651"/>
      <c r="D11" s="651"/>
      <c r="E11" s="651"/>
      <c r="F11" s="651"/>
      <c r="G11" s="651"/>
      <c r="H11" s="651"/>
      <c r="I11" s="651"/>
      <c r="J11" s="651"/>
      <c r="K11" s="651"/>
      <c r="L11" s="651"/>
      <c r="M11" s="651"/>
      <c r="N11" s="651"/>
      <c r="O11" s="651"/>
      <c r="P11" s="651"/>
      <c r="Q11" s="651"/>
      <c r="R11" s="651"/>
      <c r="S11" s="651"/>
      <c r="T11" s="651"/>
      <c r="U11" s="651"/>
      <c r="V11" s="651"/>
      <c r="W11" s="651"/>
      <c r="X11" s="651"/>
      <c r="Y11" s="651"/>
      <c r="Z11" s="651"/>
      <c r="AA11" s="651"/>
      <c r="AB11" s="652"/>
      <c r="AC11" s="652"/>
      <c r="AD11" s="652"/>
      <c r="AE11" s="652"/>
      <c r="AF11" s="652"/>
      <c r="AG11" s="652"/>
      <c r="AX11" s="645"/>
    </row>
    <row r="12" spans="1:51" ht="12.6" customHeight="1">
      <c r="A12" s="2085"/>
      <c r="B12" s="2086"/>
      <c r="C12" s="651"/>
      <c r="D12" s="651"/>
      <c r="E12" s="651"/>
      <c r="F12" s="651"/>
      <c r="G12" s="651"/>
      <c r="H12" s="651"/>
      <c r="I12" s="651"/>
      <c r="J12" s="651"/>
      <c r="K12" s="651"/>
      <c r="L12" s="651"/>
      <c r="M12" s="651"/>
      <c r="N12" s="651"/>
      <c r="O12" s="651"/>
      <c r="P12" s="651"/>
      <c r="Q12" s="651"/>
      <c r="R12" s="651"/>
      <c r="S12" s="651"/>
      <c r="T12" s="651"/>
      <c r="U12" s="651"/>
      <c r="V12" s="651"/>
      <c r="W12" s="651"/>
      <c r="X12" s="651"/>
      <c r="Y12" s="651"/>
      <c r="Z12" s="651"/>
      <c r="AA12" s="651"/>
      <c r="AB12" s="652"/>
      <c r="AC12" s="652"/>
      <c r="AD12" s="652"/>
      <c r="AE12" s="652"/>
      <c r="AF12" s="652"/>
      <c r="AG12" s="652"/>
      <c r="AX12" s="645"/>
    </row>
    <row r="13" spans="1:51" ht="12.6" customHeight="1">
      <c r="A13" s="2085"/>
      <c r="B13" s="2086"/>
      <c r="C13" s="651"/>
      <c r="D13" s="651"/>
      <c r="E13" s="651"/>
      <c r="F13" s="651"/>
      <c r="G13" s="651"/>
      <c r="H13" s="651"/>
      <c r="I13" s="651"/>
      <c r="J13" s="651"/>
      <c r="K13" s="651"/>
      <c r="L13" s="651"/>
      <c r="M13" s="651"/>
      <c r="N13" s="651"/>
      <c r="O13" s="651"/>
      <c r="P13" s="651"/>
      <c r="Q13" s="651"/>
      <c r="R13" s="651"/>
      <c r="S13" s="651"/>
      <c r="T13" s="651"/>
      <c r="U13" s="651"/>
      <c r="V13" s="651"/>
      <c r="W13" s="651"/>
      <c r="X13" s="651"/>
      <c r="Y13" s="651"/>
      <c r="Z13" s="651"/>
      <c r="AA13" s="651"/>
      <c r="AB13" s="652"/>
      <c r="AC13" s="652"/>
      <c r="AD13" s="652"/>
      <c r="AE13" s="652"/>
      <c r="AF13" s="652"/>
      <c r="AG13" s="652"/>
      <c r="AX13" s="645"/>
    </row>
    <row r="14" spans="1:51" ht="12.6" customHeight="1">
      <c r="A14" s="2085"/>
      <c r="B14" s="2086"/>
      <c r="C14" s="651"/>
      <c r="D14" s="651"/>
      <c r="E14" s="651"/>
      <c r="F14" s="651"/>
      <c r="G14" s="651"/>
      <c r="H14" s="651"/>
      <c r="I14" s="651"/>
      <c r="J14" s="651"/>
      <c r="K14" s="651"/>
      <c r="L14" s="651"/>
      <c r="M14" s="651"/>
      <c r="N14" s="651"/>
      <c r="O14" s="651"/>
      <c r="P14" s="651"/>
      <c r="Q14" s="651"/>
      <c r="R14" s="651"/>
      <c r="S14" s="651"/>
      <c r="T14" s="651"/>
      <c r="U14" s="651"/>
      <c r="V14" s="651"/>
      <c r="W14" s="651"/>
      <c r="X14" s="651"/>
      <c r="Y14" s="651"/>
      <c r="Z14" s="651"/>
      <c r="AA14" s="651"/>
      <c r="AB14" s="652"/>
      <c r="AC14" s="652"/>
      <c r="AD14" s="652"/>
      <c r="AE14" s="652"/>
      <c r="AF14" s="652"/>
      <c r="AG14" s="652"/>
      <c r="AX14" s="645"/>
    </row>
    <row r="15" spans="1:51" ht="12.6" customHeight="1">
      <c r="A15" s="2085"/>
      <c r="B15" s="2086"/>
      <c r="C15" s="651"/>
      <c r="D15" s="651"/>
      <c r="E15" s="651"/>
      <c r="F15" s="651"/>
      <c r="G15" s="651"/>
      <c r="H15" s="651"/>
      <c r="I15" s="651"/>
      <c r="J15" s="651"/>
      <c r="K15" s="651"/>
      <c r="L15" s="651"/>
      <c r="M15" s="651"/>
      <c r="N15" s="651"/>
      <c r="O15" s="651"/>
      <c r="P15" s="651"/>
      <c r="Q15" s="651"/>
      <c r="R15" s="651"/>
      <c r="S15" s="651"/>
      <c r="T15" s="651"/>
      <c r="U15" s="651"/>
      <c r="V15" s="651"/>
      <c r="W15" s="651"/>
      <c r="X15" s="651"/>
      <c r="Y15" s="651"/>
      <c r="Z15" s="651"/>
      <c r="AA15" s="651"/>
      <c r="AB15" s="652"/>
      <c r="AC15" s="652"/>
      <c r="AD15" s="652"/>
      <c r="AE15" s="652"/>
      <c r="AF15" s="652"/>
      <c r="AG15" s="652"/>
      <c r="AX15" s="645"/>
    </row>
    <row r="16" spans="1:51" ht="12.6" customHeight="1">
      <c r="A16" s="2085"/>
      <c r="B16" s="2086"/>
      <c r="C16" s="651"/>
      <c r="D16" s="651"/>
      <c r="E16" s="651"/>
      <c r="F16" s="651"/>
      <c r="G16" s="651"/>
      <c r="H16" s="651"/>
      <c r="I16" s="651"/>
      <c r="J16" s="651"/>
      <c r="K16" s="651"/>
      <c r="L16" s="651"/>
      <c r="M16" s="651"/>
      <c r="N16" s="651"/>
      <c r="O16" s="651"/>
      <c r="P16" s="651"/>
      <c r="Q16" s="651"/>
      <c r="R16" s="651"/>
      <c r="S16" s="651"/>
      <c r="T16" s="651"/>
      <c r="U16" s="651"/>
      <c r="V16" s="651"/>
      <c r="W16" s="651"/>
      <c r="X16" s="651"/>
      <c r="Y16" s="651"/>
      <c r="Z16" s="651"/>
      <c r="AA16" s="651"/>
      <c r="AB16" s="652"/>
      <c r="AC16" s="652"/>
      <c r="AD16" s="652"/>
      <c r="AE16" s="652"/>
      <c r="AF16" s="652"/>
      <c r="AG16" s="652"/>
      <c r="AX16" s="645"/>
    </row>
    <row r="17" spans="1:50" ht="12.6" customHeight="1">
      <c r="A17" s="2085"/>
      <c r="B17" s="2086"/>
      <c r="C17" s="651"/>
      <c r="D17" s="651"/>
      <c r="E17" s="651"/>
      <c r="F17" s="651"/>
      <c r="G17" s="651"/>
      <c r="H17" s="651"/>
      <c r="I17" s="651"/>
      <c r="J17" s="651"/>
      <c r="K17" s="651"/>
      <c r="L17" s="651"/>
      <c r="M17" s="651"/>
      <c r="N17" s="651"/>
      <c r="O17" s="651"/>
      <c r="P17" s="651"/>
      <c r="Q17" s="651"/>
      <c r="R17" s="651"/>
      <c r="S17" s="651"/>
      <c r="T17" s="651"/>
      <c r="U17" s="651"/>
      <c r="V17" s="651"/>
      <c r="W17" s="651"/>
      <c r="X17" s="651"/>
      <c r="Y17" s="651"/>
      <c r="Z17" s="651"/>
      <c r="AA17" s="651"/>
      <c r="AB17" s="652"/>
      <c r="AC17" s="652"/>
      <c r="AD17" s="652"/>
      <c r="AE17" s="652"/>
      <c r="AF17" s="652"/>
      <c r="AG17" s="652"/>
      <c r="AX17" s="645"/>
    </row>
    <row r="18" spans="1:50" ht="12.6" customHeight="1">
      <c r="A18" s="2085"/>
      <c r="B18" s="2086"/>
      <c r="C18" s="651"/>
      <c r="D18" s="651"/>
      <c r="E18" s="651"/>
      <c r="F18" s="651"/>
      <c r="G18" s="651"/>
      <c r="H18" s="651"/>
      <c r="I18" s="651"/>
      <c r="J18" s="651"/>
      <c r="K18" s="651"/>
      <c r="L18" s="651"/>
      <c r="M18" s="651"/>
      <c r="N18" s="651"/>
      <c r="O18" s="651"/>
      <c r="P18" s="651"/>
      <c r="Q18" s="651"/>
      <c r="R18" s="651"/>
      <c r="S18" s="651"/>
      <c r="T18" s="651"/>
      <c r="U18" s="651"/>
      <c r="V18" s="651"/>
      <c r="W18" s="651"/>
      <c r="X18" s="651"/>
      <c r="Y18" s="651"/>
      <c r="Z18" s="651"/>
      <c r="AA18" s="651"/>
      <c r="AB18" s="652"/>
      <c r="AC18" s="652"/>
      <c r="AD18" s="652"/>
      <c r="AE18" s="652"/>
      <c r="AF18" s="652"/>
      <c r="AG18" s="652"/>
      <c r="AX18" s="645"/>
    </row>
    <row r="19" spans="1:50" ht="12.6" customHeight="1">
      <c r="A19" s="2085"/>
      <c r="B19" s="2086"/>
      <c r="C19" s="651"/>
      <c r="D19" s="651"/>
      <c r="E19" s="651"/>
      <c r="F19" s="651"/>
      <c r="G19" s="651"/>
      <c r="H19" s="651"/>
      <c r="I19" s="651"/>
      <c r="J19" s="651"/>
      <c r="K19" s="651"/>
      <c r="L19" s="651"/>
      <c r="M19" s="651"/>
      <c r="N19" s="651"/>
      <c r="O19" s="651"/>
      <c r="P19" s="651"/>
      <c r="Q19" s="651"/>
      <c r="R19" s="651"/>
      <c r="S19" s="651"/>
      <c r="T19" s="651"/>
      <c r="U19" s="651"/>
      <c r="V19" s="651"/>
      <c r="W19" s="651"/>
      <c r="X19" s="651"/>
      <c r="Y19" s="651"/>
      <c r="Z19" s="651"/>
      <c r="AA19" s="651"/>
      <c r="AB19" s="652"/>
      <c r="AC19" s="652"/>
      <c r="AD19" s="652"/>
      <c r="AE19" s="652"/>
      <c r="AF19" s="652"/>
      <c r="AG19" s="652"/>
      <c r="AX19" s="645"/>
    </row>
    <row r="20" spans="1:50" ht="12.6" customHeight="1">
      <c r="A20" s="2085"/>
      <c r="B20" s="2086"/>
      <c r="C20" s="651"/>
      <c r="D20" s="651"/>
      <c r="E20" s="651"/>
      <c r="F20" s="651"/>
      <c r="G20" s="651"/>
      <c r="H20" s="651"/>
      <c r="I20" s="651"/>
      <c r="J20" s="651"/>
      <c r="K20" s="651"/>
      <c r="L20" s="651"/>
      <c r="M20" s="651"/>
      <c r="N20" s="651"/>
      <c r="O20" s="651"/>
      <c r="P20" s="651"/>
      <c r="Q20" s="651"/>
      <c r="R20" s="651"/>
      <c r="S20" s="651"/>
      <c r="T20" s="651"/>
      <c r="U20" s="651"/>
      <c r="V20" s="651"/>
      <c r="W20" s="651"/>
      <c r="X20" s="651"/>
      <c r="Y20" s="651"/>
      <c r="Z20" s="651"/>
      <c r="AA20" s="651"/>
      <c r="AB20" s="652"/>
      <c r="AC20" s="652"/>
      <c r="AD20" s="652"/>
      <c r="AE20" s="652"/>
      <c r="AF20" s="652"/>
      <c r="AG20" s="652"/>
      <c r="AX20" s="645"/>
    </row>
    <row r="21" spans="1:50" ht="12.6" customHeight="1">
      <c r="A21" s="2085"/>
      <c r="B21" s="2086"/>
      <c r="C21" s="651"/>
      <c r="D21" s="651"/>
      <c r="E21" s="651"/>
      <c r="F21" s="651"/>
      <c r="G21" s="651"/>
      <c r="H21" s="651"/>
      <c r="I21" s="651"/>
      <c r="J21" s="651"/>
      <c r="K21" s="651"/>
      <c r="L21" s="651"/>
      <c r="M21" s="651"/>
      <c r="N21" s="651"/>
      <c r="O21" s="651"/>
      <c r="P21" s="651"/>
      <c r="Q21" s="651"/>
      <c r="R21" s="651"/>
      <c r="S21" s="651"/>
      <c r="T21" s="651"/>
      <c r="U21" s="651"/>
      <c r="V21" s="651"/>
      <c r="W21" s="651"/>
      <c r="X21" s="651"/>
      <c r="Y21" s="651"/>
      <c r="Z21" s="651"/>
      <c r="AA21" s="651"/>
      <c r="AB21" s="652"/>
      <c r="AC21" s="652"/>
      <c r="AD21" s="652"/>
      <c r="AE21" s="652"/>
      <c r="AF21" s="652"/>
      <c r="AG21" s="652"/>
      <c r="AX21" s="645"/>
    </row>
    <row r="22" spans="1:50" ht="12.6" customHeight="1">
      <c r="A22" s="2085"/>
      <c r="B22" s="2086"/>
      <c r="C22" s="651"/>
      <c r="D22" s="651"/>
      <c r="E22" s="651"/>
      <c r="F22" s="651"/>
      <c r="G22" s="651"/>
      <c r="H22" s="651"/>
      <c r="I22" s="651"/>
      <c r="J22" s="651"/>
      <c r="K22" s="651"/>
      <c r="L22" s="651"/>
      <c r="M22" s="651"/>
      <c r="N22" s="651"/>
      <c r="O22" s="651"/>
      <c r="P22" s="651"/>
      <c r="Q22" s="651"/>
      <c r="R22" s="651"/>
      <c r="S22" s="651"/>
      <c r="T22" s="651"/>
      <c r="U22" s="651"/>
      <c r="V22" s="651"/>
      <c r="W22" s="651"/>
      <c r="X22" s="651"/>
      <c r="Y22" s="651"/>
      <c r="Z22" s="651"/>
      <c r="AA22" s="651"/>
      <c r="AB22" s="652"/>
      <c r="AC22" s="652"/>
      <c r="AD22" s="652"/>
      <c r="AE22" s="652"/>
      <c r="AF22" s="652"/>
      <c r="AG22" s="652"/>
      <c r="AX22" s="645"/>
    </row>
    <row r="23" spans="1:50" ht="12.6" customHeight="1">
      <c r="A23" s="2085"/>
      <c r="B23" s="2086"/>
      <c r="C23" s="651"/>
      <c r="D23" s="651"/>
      <c r="E23" s="651"/>
      <c r="F23" s="651"/>
      <c r="G23" s="651"/>
      <c r="H23" s="651"/>
      <c r="I23" s="651"/>
      <c r="J23" s="651"/>
      <c r="K23" s="651"/>
      <c r="L23" s="651"/>
      <c r="M23" s="651"/>
      <c r="N23" s="651"/>
      <c r="O23" s="651"/>
      <c r="P23" s="651"/>
      <c r="Q23" s="651"/>
      <c r="R23" s="651"/>
      <c r="S23" s="651"/>
      <c r="T23" s="651"/>
      <c r="U23" s="651"/>
      <c r="V23" s="651"/>
      <c r="W23" s="651"/>
      <c r="X23" s="651"/>
      <c r="Y23" s="651"/>
      <c r="Z23" s="651"/>
      <c r="AA23" s="651"/>
      <c r="AB23" s="652"/>
      <c r="AC23" s="652"/>
      <c r="AD23" s="652"/>
      <c r="AE23" s="652"/>
      <c r="AF23" s="652"/>
      <c r="AG23" s="652"/>
      <c r="AH23" s="624"/>
      <c r="AI23" s="624"/>
      <c r="AJ23" s="624"/>
      <c r="AK23" s="624"/>
      <c r="AL23" s="624"/>
      <c r="AM23" s="624"/>
      <c r="AN23" s="624"/>
      <c r="AO23" s="624"/>
      <c r="AP23" s="624"/>
      <c r="AQ23" s="624"/>
      <c r="AR23" s="624"/>
      <c r="AS23" s="624"/>
      <c r="AT23" s="624"/>
      <c r="AU23" s="624"/>
      <c r="AV23" s="624"/>
      <c r="AW23" s="624"/>
      <c r="AX23" s="623"/>
    </row>
    <row r="24" spans="1:50" ht="12.6" customHeight="1">
      <c r="A24" s="2085"/>
      <c r="B24" s="2086"/>
      <c r="C24" s="651"/>
      <c r="D24" s="651"/>
      <c r="E24" s="651"/>
      <c r="F24" s="651"/>
      <c r="G24" s="651"/>
      <c r="H24" s="651"/>
      <c r="I24" s="651"/>
      <c r="J24" s="651"/>
      <c r="K24" s="651"/>
      <c r="L24" s="651"/>
      <c r="M24" s="651"/>
      <c r="N24" s="651"/>
      <c r="O24" s="651"/>
      <c r="P24" s="651"/>
      <c r="Q24" s="651"/>
      <c r="R24" s="651"/>
      <c r="S24" s="651"/>
      <c r="T24" s="651"/>
      <c r="U24" s="651"/>
      <c r="V24" s="651"/>
      <c r="W24" s="651"/>
      <c r="X24" s="651"/>
      <c r="Y24" s="651"/>
      <c r="Z24" s="651"/>
      <c r="AA24" s="651"/>
      <c r="AB24" s="651"/>
      <c r="AC24" s="651"/>
      <c r="AD24" s="651"/>
      <c r="AE24" s="651"/>
      <c r="AF24" s="651"/>
      <c r="AG24" s="641"/>
      <c r="AH24" s="643" t="s">
        <v>776</v>
      </c>
      <c r="AI24" s="643"/>
      <c r="AJ24" s="643"/>
      <c r="AK24" s="643"/>
      <c r="AL24" s="643"/>
      <c r="AM24" s="643"/>
      <c r="AN24" s="643"/>
      <c r="AO24" s="643"/>
      <c r="AP24" s="643"/>
      <c r="AQ24" s="643"/>
      <c r="AR24" s="643"/>
      <c r="AS24" s="643"/>
      <c r="AT24" s="643"/>
      <c r="AU24" s="643"/>
      <c r="AV24" s="643"/>
      <c r="AW24" s="643"/>
      <c r="AX24" s="642"/>
    </row>
    <row r="25" spans="1:50" ht="12.6" customHeight="1">
      <c r="A25" s="2085"/>
      <c r="B25" s="2086"/>
      <c r="C25" s="641"/>
      <c r="D25" s="641"/>
      <c r="E25" s="641"/>
      <c r="F25" s="641"/>
      <c r="G25" s="641"/>
      <c r="H25" s="641"/>
      <c r="I25" s="641"/>
      <c r="J25" s="641"/>
      <c r="K25" s="641"/>
      <c r="L25" s="641"/>
      <c r="M25" s="641"/>
      <c r="N25" s="641"/>
      <c r="O25" s="641"/>
      <c r="P25" s="641"/>
      <c r="Q25" s="641"/>
      <c r="R25" s="641"/>
      <c r="S25" s="641"/>
      <c r="T25" s="641"/>
      <c r="U25" s="641"/>
      <c r="V25" s="641"/>
      <c r="W25" s="641"/>
      <c r="X25" s="641"/>
      <c r="Y25" s="641"/>
      <c r="Z25" s="641"/>
      <c r="AA25" s="641"/>
      <c r="AB25" s="641"/>
      <c r="AC25" s="641"/>
      <c r="AD25" s="641"/>
      <c r="AE25" s="641"/>
      <c r="AF25" s="641"/>
      <c r="AG25" s="641"/>
      <c r="AH25" s="634"/>
      <c r="AI25" s="633"/>
      <c r="AJ25" s="633"/>
      <c r="AK25" s="633"/>
      <c r="AL25" s="633"/>
      <c r="AM25" s="633"/>
      <c r="AN25" s="633"/>
      <c r="AO25" s="633"/>
      <c r="AP25" s="633"/>
      <c r="AQ25" s="633"/>
      <c r="AR25" s="633"/>
      <c r="AS25" s="633"/>
      <c r="AT25" s="633"/>
      <c r="AU25" s="633"/>
      <c r="AV25" s="633"/>
      <c r="AW25" s="633"/>
      <c r="AX25" s="632"/>
    </row>
    <row r="26" spans="1:50" ht="12.6" customHeight="1">
      <c r="A26" s="2085"/>
      <c r="B26" s="2086"/>
      <c r="C26" s="641"/>
      <c r="D26" s="641"/>
      <c r="E26" s="641"/>
      <c r="F26" s="641"/>
      <c r="G26" s="641"/>
      <c r="H26" s="641"/>
      <c r="I26" s="641"/>
      <c r="J26" s="641"/>
      <c r="K26" s="641"/>
      <c r="L26" s="641"/>
      <c r="M26" s="641"/>
      <c r="N26" s="641"/>
      <c r="O26" s="641"/>
      <c r="P26" s="641"/>
      <c r="Q26" s="641"/>
      <c r="R26" s="641"/>
      <c r="S26" s="641"/>
      <c r="T26" s="641"/>
      <c r="U26" s="641"/>
      <c r="V26" s="641"/>
      <c r="W26" s="641"/>
      <c r="X26" s="641"/>
      <c r="Y26" s="641"/>
      <c r="Z26" s="641"/>
      <c r="AA26" s="641"/>
      <c r="AB26" s="641"/>
      <c r="AC26" s="641"/>
      <c r="AD26" s="641"/>
      <c r="AE26" s="641"/>
      <c r="AF26" s="641"/>
      <c r="AG26" s="641"/>
      <c r="AH26" s="622"/>
      <c r="AX26" s="645"/>
    </row>
    <row r="27" spans="1:50" ht="12.6" customHeight="1">
      <c r="A27" s="2085"/>
      <c r="B27" s="2086"/>
      <c r="C27" s="641"/>
      <c r="D27" s="641"/>
      <c r="E27" s="641"/>
      <c r="F27" s="641"/>
      <c r="G27" s="641"/>
      <c r="H27" s="641"/>
      <c r="I27" s="641"/>
      <c r="J27" s="641"/>
      <c r="K27" s="641"/>
      <c r="L27" s="641"/>
      <c r="M27" s="641"/>
      <c r="N27" s="641"/>
      <c r="O27" s="641"/>
      <c r="P27" s="641"/>
      <c r="Q27" s="641"/>
      <c r="R27" s="641"/>
      <c r="S27" s="641"/>
      <c r="T27" s="641"/>
      <c r="U27" s="641"/>
      <c r="V27" s="641"/>
      <c r="W27" s="641"/>
      <c r="X27" s="641"/>
      <c r="Y27" s="641"/>
      <c r="Z27" s="641"/>
      <c r="AA27" s="641"/>
      <c r="AB27" s="641"/>
      <c r="AC27" s="641"/>
      <c r="AD27" s="641"/>
      <c r="AE27" s="641"/>
      <c r="AF27" s="641"/>
      <c r="AG27" s="641"/>
      <c r="AH27" s="622"/>
      <c r="AX27" s="645"/>
    </row>
    <row r="28" spans="1:50" ht="12.6" customHeight="1">
      <c r="A28" s="2085"/>
      <c r="B28" s="2086"/>
      <c r="C28" s="641"/>
      <c r="D28" s="641"/>
      <c r="E28" s="641"/>
      <c r="F28" s="641"/>
      <c r="G28" s="641"/>
      <c r="H28" s="641"/>
      <c r="I28" s="641"/>
      <c r="J28" s="641"/>
      <c r="K28" s="641"/>
      <c r="L28" s="641"/>
      <c r="M28" s="641"/>
      <c r="N28" s="641"/>
      <c r="O28" s="641"/>
      <c r="P28" s="641"/>
      <c r="Q28" s="641"/>
      <c r="R28" s="641"/>
      <c r="S28" s="641"/>
      <c r="T28" s="641"/>
      <c r="U28" s="641"/>
      <c r="V28" s="641"/>
      <c r="W28" s="641"/>
      <c r="X28" s="641"/>
      <c r="Y28" s="641"/>
      <c r="Z28" s="641"/>
      <c r="AA28" s="641"/>
      <c r="AB28" s="641"/>
      <c r="AC28" s="641"/>
      <c r="AD28" s="641"/>
      <c r="AE28" s="641"/>
      <c r="AF28" s="641"/>
      <c r="AG28" s="641"/>
      <c r="AH28" s="622"/>
      <c r="AX28" s="645"/>
    </row>
    <row r="29" spans="1:50" ht="12.6" customHeight="1">
      <c r="A29" s="2085"/>
      <c r="B29" s="2086"/>
      <c r="C29" s="641"/>
      <c r="D29" s="641"/>
      <c r="E29" s="641"/>
      <c r="F29" s="641"/>
      <c r="G29" s="641"/>
      <c r="H29" s="641"/>
      <c r="I29" s="641"/>
      <c r="J29" s="641"/>
      <c r="K29" s="641"/>
      <c r="L29" s="641"/>
      <c r="M29" s="641"/>
      <c r="N29" s="641"/>
      <c r="O29" s="641"/>
      <c r="P29" s="641"/>
      <c r="Q29" s="641"/>
      <c r="R29" s="641"/>
      <c r="S29" s="641"/>
      <c r="T29" s="641"/>
      <c r="U29" s="641"/>
      <c r="V29" s="641"/>
      <c r="W29" s="641"/>
      <c r="X29" s="641"/>
      <c r="Y29" s="641"/>
      <c r="Z29" s="641"/>
      <c r="AA29" s="641"/>
      <c r="AB29" s="641"/>
      <c r="AC29" s="641"/>
      <c r="AD29" s="641"/>
      <c r="AE29" s="641"/>
      <c r="AF29" s="641"/>
      <c r="AG29" s="641"/>
      <c r="AH29" s="622"/>
      <c r="AX29" s="645"/>
    </row>
    <row r="30" spans="1:50" ht="12.6" customHeight="1">
      <c r="A30" s="2085"/>
      <c r="B30" s="2086"/>
      <c r="C30" s="641"/>
      <c r="D30" s="641"/>
      <c r="E30" s="641"/>
      <c r="F30" s="641"/>
      <c r="G30" s="641"/>
      <c r="H30" s="641"/>
      <c r="I30" s="641"/>
      <c r="J30" s="641"/>
      <c r="K30" s="641"/>
      <c r="L30" s="641"/>
      <c r="M30" s="641"/>
      <c r="N30" s="641"/>
      <c r="O30" s="641"/>
      <c r="P30" s="641"/>
      <c r="Q30" s="641"/>
      <c r="R30" s="641"/>
      <c r="S30" s="641"/>
      <c r="T30" s="641"/>
      <c r="U30" s="641"/>
      <c r="V30" s="641"/>
      <c r="W30" s="641"/>
      <c r="X30" s="641"/>
      <c r="Y30" s="641"/>
      <c r="Z30" s="641"/>
      <c r="AA30" s="641"/>
      <c r="AB30" s="641"/>
      <c r="AC30" s="641"/>
      <c r="AD30" s="641"/>
      <c r="AE30" s="641"/>
      <c r="AF30" s="641"/>
      <c r="AG30" s="641"/>
      <c r="AH30" s="622"/>
      <c r="AX30" s="645"/>
    </row>
    <row r="31" spans="1:50" ht="12.6" customHeight="1">
      <c r="A31" s="2085"/>
      <c r="B31" s="2086"/>
      <c r="C31" s="641"/>
      <c r="D31" s="641"/>
      <c r="E31" s="641"/>
      <c r="F31" s="641"/>
      <c r="G31" s="641"/>
      <c r="H31" s="641"/>
      <c r="I31" s="641"/>
      <c r="J31" s="641"/>
      <c r="K31" s="641"/>
      <c r="L31" s="641"/>
      <c r="M31" s="641"/>
      <c r="N31" s="641"/>
      <c r="O31" s="641"/>
      <c r="P31" s="641"/>
      <c r="Q31" s="641"/>
      <c r="R31" s="641"/>
      <c r="S31" s="641"/>
      <c r="T31" s="641"/>
      <c r="U31" s="641"/>
      <c r="V31" s="641"/>
      <c r="W31" s="641"/>
      <c r="X31" s="641"/>
      <c r="Y31" s="641"/>
      <c r="Z31" s="641"/>
      <c r="AA31" s="641"/>
      <c r="AB31" s="641"/>
      <c r="AC31" s="641"/>
      <c r="AD31" s="641"/>
      <c r="AE31" s="641"/>
      <c r="AF31" s="641"/>
      <c r="AG31" s="641"/>
      <c r="AH31" s="622"/>
      <c r="AX31" s="645"/>
    </row>
    <row r="32" spans="1:50" ht="12.6" customHeight="1">
      <c r="A32" s="2085"/>
      <c r="B32" s="2086"/>
      <c r="C32" s="641"/>
      <c r="D32" s="641"/>
      <c r="E32" s="641"/>
      <c r="F32" s="641"/>
      <c r="G32" s="641"/>
      <c r="H32" s="641"/>
      <c r="I32" s="641"/>
      <c r="J32" s="641"/>
      <c r="K32" s="641"/>
      <c r="L32" s="641"/>
      <c r="M32" s="641"/>
      <c r="N32" s="641"/>
      <c r="O32" s="641"/>
      <c r="P32" s="641"/>
      <c r="Q32" s="641"/>
      <c r="R32" s="641"/>
      <c r="S32" s="641"/>
      <c r="T32" s="641"/>
      <c r="U32" s="641"/>
      <c r="V32" s="641"/>
      <c r="W32" s="641"/>
      <c r="X32" s="641"/>
      <c r="Y32" s="641"/>
      <c r="Z32" s="641"/>
      <c r="AA32" s="641"/>
      <c r="AB32" s="641"/>
      <c r="AC32" s="641"/>
      <c r="AD32" s="641"/>
      <c r="AE32" s="641"/>
      <c r="AF32" s="641"/>
      <c r="AG32" s="641"/>
      <c r="AH32" s="622"/>
      <c r="AX32" s="645"/>
    </row>
    <row r="33" spans="1:50" ht="12.6" customHeight="1">
      <c r="A33" s="2085"/>
      <c r="B33" s="2086"/>
      <c r="C33" s="641"/>
      <c r="D33" s="641"/>
      <c r="E33" s="641"/>
      <c r="F33" s="641"/>
      <c r="G33" s="641"/>
      <c r="H33" s="641"/>
      <c r="I33" s="641"/>
      <c r="J33" s="641"/>
      <c r="K33" s="641"/>
      <c r="L33" s="641"/>
      <c r="M33" s="641"/>
      <c r="N33" s="641"/>
      <c r="O33" s="641"/>
      <c r="P33" s="641"/>
      <c r="Q33" s="641"/>
      <c r="R33" s="641"/>
      <c r="S33" s="641"/>
      <c r="T33" s="641"/>
      <c r="U33" s="641"/>
      <c r="V33" s="641"/>
      <c r="W33" s="641"/>
      <c r="X33" s="641"/>
      <c r="Y33" s="641"/>
      <c r="Z33" s="641"/>
      <c r="AA33" s="641"/>
      <c r="AB33" s="641"/>
      <c r="AC33" s="641"/>
      <c r="AD33" s="641"/>
      <c r="AE33" s="641"/>
      <c r="AF33" s="641"/>
      <c r="AG33" s="641"/>
      <c r="AH33" s="622"/>
      <c r="AX33" s="645"/>
    </row>
    <row r="34" spans="1:50" ht="12.6" customHeight="1">
      <c r="A34" s="2085"/>
      <c r="B34" s="2086"/>
      <c r="C34" s="641"/>
      <c r="D34" s="641"/>
      <c r="E34" s="641"/>
      <c r="F34" s="641"/>
      <c r="G34" s="641"/>
      <c r="H34" s="641"/>
      <c r="I34" s="641"/>
      <c r="J34" s="641"/>
      <c r="K34" s="641"/>
      <c r="L34" s="641"/>
      <c r="M34" s="641"/>
      <c r="N34" s="641"/>
      <c r="O34" s="641"/>
      <c r="P34" s="641"/>
      <c r="Q34" s="641"/>
      <c r="R34" s="641"/>
      <c r="S34" s="641"/>
      <c r="T34" s="641"/>
      <c r="U34" s="641"/>
      <c r="V34" s="641"/>
      <c r="W34" s="641"/>
      <c r="X34" s="641"/>
      <c r="Y34" s="641"/>
      <c r="Z34" s="641"/>
      <c r="AA34" s="641"/>
      <c r="AB34" s="641"/>
      <c r="AC34" s="641"/>
      <c r="AD34" s="641"/>
      <c r="AE34" s="641"/>
      <c r="AF34" s="641"/>
      <c r="AG34" s="641"/>
      <c r="AH34" s="622"/>
      <c r="AX34" s="645"/>
    </row>
    <row r="35" spans="1:50" ht="12.6" customHeight="1">
      <c r="A35" s="2085"/>
      <c r="B35" s="2086"/>
      <c r="C35" s="641"/>
      <c r="D35" s="641"/>
      <c r="E35" s="641"/>
      <c r="F35" s="641"/>
      <c r="G35" s="641"/>
      <c r="H35" s="641"/>
      <c r="I35" s="641"/>
      <c r="J35" s="641"/>
      <c r="K35" s="641"/>
      <c r="L35" s="641"/>
      <c r="M35" s="641"/>
      <c r="N35" s="641"/>
      <c r="O35" s="641"/>
      <c r="P35" s="641"/>
      <c r="Q35" s="641"/>
      <c r="R35" s="641"/>
      <c r="S35" s="641"/>
      <c r="T35" s="641"/>
      <c r="U35" s="641"/>
      <c r="V35" s="641"/>
      <c r="W35" s="641"/>
      <c r="X35" s="641"/>
      <c r="Y35" s="641"/>
      <c r="Z35" s="641"/>
      <c r="AA35" s="641"/>
      <c r="AB35" s="641"/>
      <c r="AC35" s="641"/>
      <c r="AD35" s="641"/>
      <c r="AE35" s="641"/>
      <c r="AF35" s="641"/>
      <c r="AG35" s="641"/>
      <c r="AH35" s="622"/>
      <c r="AX35" s="645"/>
    </row>
    <row r="36" spans="1:50" ht="12.6" customHeight="1">
      <c r="A36" s="2085"/>
      <c r="B36" s="2086"/>
      <c r="C36" s="641"/>
      <c r="D36" s="641"/>
      <c r="E36" s="641"/>
      <c r="F36" s="641"/>
      <c r="G36" s="641"/>
      <c r="H36" s="641"/>
      <c r="I36" s="641"/>
      <c r="J36" s="641"/>
      <c r="K36" s="641"/>
      <c r="L36" s="641"/>
      <c r="M36" s="641"/>
      <c r="N36" s="641"/>
      <c r="O36" s="641"/>
      <c r="P36" s="641"/>
      <c r="Q36" s="641"/>
      <c r="R36" s="641"/>
      <c r="S36" s="641"/>
      <c r="T36" s="641"/>
      <c r="U36" s="641"/>
      <c r="V36" s="641"/>
      <c r="W36" s="641"/>
      <c r="X36" s="641"/>
      <c r="Y36" s="641"/>
      <c r="Z36" s="641"/>
      <c r="AA36" s="641"/>
      <c r="AB36" s="641"/>
      <c r="AC36" s="641"/>
      <c r="AD36" s="641"/>
      <c r="AE36" s="641"/>
      <c r="AF36" s="641"/>
      <c r="AG36" s="641"/>
      <c r="AH36" s="622"/>
      <c r="AX36" s="645"/>
    </row>
    <row r="37" spans="1:50" ht="12.6" customHeight="1">
      <c r="A37" s="2085"/>
      <c r="B37" s="2086"/>
      <c r="C37" s="641"/>
      <c r="D37" s="641"/>
      <c r="E37" s="641"/>
      <c r="F37" s="641"/>
      <c r="G37" s="641"/>
      <c r="H37" s="641"/>
      <c r="I37" s="641"/>
      <c r="J37" s="641"/>
      <c r="K37" s="641"/>
      <c r="L37" s="641"/>
      <c r="M37" s="641"/>
      <c r="N37" s="641"/>
      <c r="O37" s="641"/>
      <c r="P37" s="641"/>
      <c r="Q37" s="641"/>
      <c r="R37" s="641"/>
      <c r="S37" s="641"/>
      <c r="T37" s="641"/>
      <c r="U37" s="641"/>
      <c r="V37" s="641"/>
      <c r="W37" s="641"/>
      <c r="X37" s="641"/>
      <c r="Y37" s="641"/>
      <c r="Z37" s="641"/>
      <c r="AA37" s="641"/>
      <c r="AB37" s="641"/>
      <c r="AC37" s="641"/>
      <c r="AD37" s="641"/>
      <c r="AE37" s="641"/>
      <c r="AF37" s="641"/>
      <c r="AG37" s="641"/>
      <c r="AH37" s="622"/>
      <c r="AX37" s="645"/>
    </row>
    <row r="38" spans="1:50" ht="12.6" customHeight="1">
      <c r="A38" s="2085"/>
      <c r="B38" s="2086"/>
      <c r="C38" s="641"/>
      <c r="D38" s="641"/>
      <c r="E38" s="641"/>
      <c r="F38" s="641"/>
      <c r="G38" s="641"/>
      <c r="H38" s="641"/>
      <c r="I38" s="641"/>
      <c r="J38" s="641"/>
      <c r="K38" s="641"/>
      <c r="L38" s="641"/>
      <c r="M38" s="641"/>
      <c r="N38" s="641"/>
      <c r="O38" s="641"/>
      <c r="P38" s="641"/>
      <c r="Q38" s="641"/>
      <c r="R38" s="641"/>
      <c r="S38" s="641"/>
      <c r="T38" s="641"/>
      <c r="U38" s="641"/>
      <c r="V38" s="641"/>
      <c r="W38" s="641"/>
      <c r="X38" s="641"/>
      <c r="Y38" s="641"/>
      <c r="Z38" s="641"/>
      <c r="AA38" s="641"/>
      <c r="AB38" s="641"/>
      <c r="AC38" s="641"/>
      <c r="AD38" s="641"/>
      <c r="AE38" s="641"/>
      <c r="AF38" s="641"/>
      <c r="AG38" s="641"/>
      <c r="AH38" s="622"/>
      <c r="AX38" s="645"/>
    </row>
    <row r="39" spans="1:50" ht="12.6" customHeight="1">
      <c r="A39" s="2085"/>
      <c r="B39" s="2086"/>
      <c r="C39" s="641"/>
      <c r="D39" s="641"/>
      <c r="E39" s="641"/>
      <c r="F39" s="641"/>
      <c r="G39" s="641"/>
      <c r="H39" s="641"/>
      <c r="I39" s="641"/>
      <c r="J39" s="641"/>
      <c r="K39" s="641"/>
      <c r="L39" s="641"/>
      <c r="M39" s="641"/>
      <c r="N39" s="641"/>
      <c r="O39" s="641"/>
      <c r="P39" s="641"/>
      <c r="Q39" s="641"/>
      <c r="R39" s="641"/>
      <c r="S39" s="641"/>
      <c r="T39" s="641"/>
      <c r="U39" s="641"/>
      <c r="V39" s="641"/>
      <c r="W39" s="641"/>
      <c r="X39" s="641"/>
      <c r="Y39" s="641"/>
      <c r="Z39" s="641"/>
      <c r="AA39" s="641"/>
      <c r="AB39" s="641"/>
      <c r="AC39" s="641"/>
      <c r="AD39" s="641"/>
      <c r="AE39" s="641"/>
      <c r="AF39" s="641"/>
      <c r="AG39" s="641"/>
      <c r="AH39" s="622"/>
      <c r="AX39" s="645"/>
    </row>
    <row r="40" spans="1:50" ht="12.6" customHeight="1">
      <c r="A40" s="2085"/>
      <c r="B40" s="2086"/>
      <c r="C40" s="641"/>
      <c r="D40" s="641"/>
      <c r="E40" s="641"/>
      <c r="F40" s="641"/>
      <c r="G40" s="641"/>
      <c r="H40" s="641"/>
      <c r="I40" s="641"/>
      <c r="J40" s="641"/>
      <c r="K40" s="641"/>
      <c r="L40" s="641"/>
      <c r="M40" s="641"/>
      <c r="N40" s="641"/>
      <c r="O40" s="641"/>
      <c r="P40" s="641"/>
      <c r="Q40" s="641"/>
      <c r="R40" s="641"/>
      <c r="S40" s="641"/>
      <c r="T40" s="641"/>
      <c r="U40" s="641"/>
      <c r="V40" s="641"/>
      <c r="W40" s="641"/>
      <c r="X40" s="641"/>
      <c r="Y40" s="641"/>
      <c r="Z40" s="641"/>
      <c r="AA40" s="641"/>
      <c r="AB40" s="641"/>
      <c r="AC40" s="641"/>
      <c r="AD40" s="641"/>
      <c r="AE40" s="641"/>
      <c r="AF40" s="641"/>
      <c r="AG40" s="641"/>
      <c r="AH40" s="622"/>
      <c r="AX40" s="645"/>
    </row>
    <row r="41" spans="1:50" ht="12.6" customHeight="1">
      <c r="A41" s="2085"/>
      <c r="B41" s="2086"/>
      <c r="C41" s="648"/>
      <c r="D41" s="648"/>
      <c r="E41" s="648"/>
      <c r="F41" s="648"/>
      <c r="G41" s="648"/>
      <c r="H41" s="648"/>
      <c r="I41" s="648"/>
      <c r="J41" s="648"/>
      <c r="K41" s="648"/>
      <c r="L41" s="648"/>
      <c r="M41" s="648"/>
      <c r="N41" s="648"/>
      <c r="O41" s="648"/>
      <c r="P41" s="648"/>
      <c r="Q41" s="648"/>
      <c r="R41" s="648"/>
      <c r="S41" s="648"/>
      <c r="T41" s="648"/>
      <c r="U41" s="648"/>
      <c r="V41" s="648"/>
      <c r="W41" s="648"/>
      <c r="X41" s="648"/>
      <c r="Y41" s="648"/>
      <c r="Z41" s="648"/>
      <c r="AA41" s="648"/>
      <c r="AB41" s="648"/>
      <c r="AC41" s="648"/>
      <c r="AD41" s="648"/>
      <c r="AE41" s="648"/>
      <c r="AF41" s="648"/>
      <c r="AG41" s="648"/>
      <c r="AH41" s="622"/>
      <c r="AX41" s="645"/>
    </row>
    <row r="42" spans="1:50" ht="12.6" customHeight="1">
      <c r="A42" s="2087" t="s">
        <v>775</v>
      </c>
      <c r="B42" s="2088"/>
      <c r="C42" s="650"/>
      <c r="D42" s="650"/>
      <c r="E42" s="650"/>
      <c r="F42" s="650"/>
      <c r="G42" s="650"/>
      <c r="H42" s="650"/>
      <c r="I42" s="650"/>
      <c r="J42" s="650"/>
      <c r="K42" s="650"/>
      <c r="L42" s="650"/>
      <c r="M42" s="650"/>
      <c r="N42" s="650"/>
      <c r="O42" s="650"/>
      <c r="P42" s="650"/>
      <c r="Q42" s="650"/>
      <c r="R42" s="650"/>
      <c r="S42" s="650"/>
      <c r="T42" s="650"/>
      <c r="U42" s="650"/>
      <c r="V42" s="650"/>
      <c r="W42" s="650"/>
      <c r="X42" s="650"/>
      <c r="Y42" s="650"/>
      <c r="Z42" s="650"/>
      <c r="AA42" s="650"/>
      <c r="AB42" s="650"/>
      <c r="AC42" s="650"/>
      <c r="AD42" s="650"/>
      <c r="AE42" s="650"/>
      <c r="AF42" s="650"/>
      <c r="AG42" s="650"/>
      <c r="AH42" s="622"/>
      <c r="AX42" s="645"/>
    </row>
    <row r="43" spans="1:50" ht="12.6" customHeight="1">
      <c r="A43" s="2081"/>
      <c r="B43" s="2082"/>
      <c r="C43" s="641"/>
      <c r="D43" s="641"/>
      <c r="E43" s="641"/>
      <c r="F43" s="641"/>
      <c r="G43" s="641"/>
      <c r="H43" s="641"/>
      <c r="I43" s="641"/>
      <c r="J43" s="641"/>
      <c r="K43" s="641"/>
      <c r="L43" s="641"/>
      <c r="M43" s="641"/>
      <c r="N43" s="641"/>
      <c r="O43" s="641"/>
      <c r="P43" s="641"/>
      <c r="Q43" s="641"/>
      <c r="R43" s="641"/>
      <c r="S43" s="641"/>
      <c r="T43" s="641"/>
      <c r="U43" s="641"/>
      <c r="V43" s="641"/>
      <c r="W43" s="641"/>
      <c r="X43" s="641"/>
      <c r="Y43" s="641"/>
      <c r="Z43" s="641"/>
      <c r="AA43" s="641"/>
      <c r="AB43" s="641"/>
      <c r="AC43" s="641"/>
      <c r="AD43" s="641"/>
      <c r="AE43" s="641"/>
      <c r="AF43" s="641"/>
      <c r="AG43" s="641"/>
      <c r="AH43" s="622"/>
      <c r="AX43" s="645"/>
    </row>
    <row r="44" spans="1:50" ht="12.6" customHeight="1">
      <c r="A44" s="2081" t="s">
        <v>774</v>
      </c>
      <c r="B44" s="2082"/>
      <c r="C44" s="641"/>
      <c r="D44" s="641"/>
      <c r="E44" s="641"/>
      <c r="F44" s="641"/>
      <c r="G44" s="641"/>
      <c r="H44" s="641"/>
      <c r="I44" s="641"/>
      <c r="J44" s="641"/>
      <c r="K44" s="641"/>
      <c r="L44" s="641"/>
      <c r="M44" s="641"/>
      <c r="N44" s="641"/>
      <c r="O44" s="641"/>
      <c r="P44" s="641"/>
      <c r="Q44" s="641"/>
      <c r="R44" s="641"/>
      <c r="S44" s="641"/>
      <c r="T44" s="641"/>
      <c r="U44" s="641"/>
      <c r="V44" s="641"/>
      <c r="W44" s="641"/>
      <c r="X44" s="641"/>
      <c r="Y44" s="641"/>
      <c r="Z44" s="641"/>
      <c r="AA44" s="641"/>
      <c r="AB44" s="641"/>
      <c r="AC44" s="641"/>
      <c r="AD44" s="641"/>
      <c r="AE44" s="641"/>
      <c r="AF44" s="641"/>
      <c r="AG44" s="641"/>
      <c r="AH44" s="622"/>
      <c r="AX44" s="645"/>
    </row>
    <row r="45" spans="1:50" ht="12.6" customHeight="1">
      <c r="A45" s="2081"/>
      <c r="B45" s="2082"/>
      <c r="C45" s="641"/>
      <c r="D45" s="641"/>
      <c r="E45" s="641"/>
      <c r="F45" s="641"/>
      <c r="G45" s="641"/>
      <c r="H45" s="641"/>
      <c r="I45" s="641"/>
      <c r="J45" s="641"/>
      <c r="K45" s="641"/>
      <c r="L45" s="641"/>
      <c r="M45" s="641"/>
      <c r="N45" s="641"/>
      <c r="O45" s="641"/>
      <c r="P45" s="641"/>
      <c r="Q45" s="641"/>
      <c r="R45" s="641"/>
      <c r="S45" s="641"/>
      <c r="T45" s="641"/>
      <c r="U45" s="641"/>
      <c r="V45" s="641"/>
      <c r="W45" s="641"/>
      <c r="X45" s="641"/>
      <c r="Y45" s="641"/>
      <c r="Z45" s="641"/>
      <c r="AA45" s="641"/>
      <c r="AB45" s="641"/>
      <c r="AC45" s="641"/>
      <c r="AD45" s="641"/>
      <c r="AE45" s="641"/>
      <c r="AF45" s="641"/>
      <c r="AG45" s="641"/>
      <c r="AH45" s="622"/>
      <c r="AX45" s="645"/>
    </row>
    <row r="46" spans="1:50" ht="12.6" customHeight="1">
      <c r="A46" s="640"/>
      <c r="B46" s="639"/>
      <c r="C46" s="641"/>
      <c r="D46" s="641"/>
      <c r="E46" s="641"/>
      <c r="F46" s="641"/>
      <c r="G46" s="641"/>
      <c r="H46" s="641"/>
      <c r="I46" s="641"/>
      <c r="J46" s="641"/>
      <c r="K46" s="641"/>
      <c r="L46" s="641"/>
      <c r="M46" s="641"/>
      <c r="N46" s="641"/>
      <c r="O46" s="641"/>
      <c r="P46" s="641"/>
      <c r="Q46" s="641"/>
      <c r="R46" s="641"/>
      <c r="S46" s="641"/>
      <c r="T46" s="641"/>
      <c r="U46" s="641"/>
      <c r="V46" s="641"/>
      <c r="W46" s="641"/>
      <c r="X46" s="641"/>
      <c r="Y46" s="641"/>
      <c r="Z46" s="641"/>
      <c r="AA46" s="641"/>
      <c r="AB46" s="641"/>
      <c r="AC46" s="641"/>
      <c r="AD46" s="641"/>
      <c r="AE46" s="641"/>
      <c r="AF46" s="641"/>
      <c r="AG46" s="641"/>
      <c r="AH46" s="622"/>
      <c r="AX46" s="645"/>
    </row>
    <row r="47" spans="1:50" ht="12.6" customHeight="1">
      <c r="A47" s="649"/>
      <c r="B47" s="630"/>
      <c r="C47" s="648"/>
      <c r="D47" s="648"/>
      <c r="E47" s="648"/>
      <c r="F47" s="648"/>
      <c r="G47" s="648"/>
      <c r="H47" s="648"/>
      <c r="I47" s="648"/>
      <c r="J47" s="648"/>
      <c r="K47" s="648"/>
      <c r="L47" s="648"/>
      <c r="M47" s="648"/>
      <c r="N47" s="648"/>
      <c r="O47" s="648"/>
      <c r="P47" s="648"/>
      <c r="Q47" s="648"/>
      <c r="R47" s="648"/>
      <c r="S47" s="648"/>
      <c r="T47" s="648"/>
      <c r="U47" s="648"/>
      <c r="V47" s="648"/>
      <c r="W47" s="648"/>
      <c r="X47" s="648"/>
      <c r="Y47" s="648"/>
      <c r="Z47" s="648"/>
      <c r="AA47" s="648"/>
      <c r="AB47" s="648"/>
      <c r="AC47" s="648"/>
      <c r="AD47" s="648"/>
      <c r="AE47" s="648"/>
      <c r="AF47" s="648"/>
      <c r="AG47" s="648"/>
      <c r="AH47" s="625"/>
      <c r="AI47" s="624"/>
      <c r="AJ47" s="624"/>
      <c r="AK47" s="624"/>
      <c r="AL47" s="624"/>
      <c r="AM47" s="624"/>
      <c r="AN47" s="624"/>
      <c r="AO47" s="624"/>
      <c r="AP47" s="624"/>
      <c r="AQ47" s="624"/>
      <c r="AR47" s="624"/>
      <c r="AS47" s="624"/>
      <c r="AT47" s="624"/>
      <c r="AU47" s="624"/>
      <c r="AV47" s="624"/>
      <c r="AW47" s="624"/>
      <c r="AX47" s="623"/>
    </row>
    <row r="48" spans="1:50" ht="12.6" customHeight="1">
      <c r="A48" s="647"/>
      <c r="B48" s="646"/>
      <c r="C48" s="641"/>
      <c r="D48" s="641"/>
      <c r="E48" s="641"/>
      <c r="F48" s="641"/>
      <c r="G48" s="641"/>
      <c r="H48" s="641"/>
      <c r="I48" s="641"/>
      <c r="J48" s="641"/>
      <c r="K48" s="641"/>
      <c r="L48" s="641"/>
      <c r="M48" s="641"/>
      <c r="N48" s="641"/>
      <c r="O48" s="641"/>
      <c r="P48" s="641"/>
      <c r="Q48" s="641"/>
      <c r="R48" s="641"/>
      <c r="S48" s="641"/>
      <c r="T48" s="641"/>
      <c r="U48" s="641"/>
      <c r="V48" s="641"/>
      <c r="W48" s="641"/>
      <c r="X48" s="641"/>
      <c r="Y48" s="641"/>
      <c r="Z48" s="641"/>
      <c r="AA48" s="641"/>
      <c r="AB48" s="641"/>
      <c r="AC48" s="641"/>
      <c r="AD48" s="641"/>
      <c r="AE48" s="641"/>
      <c r="AF48" s="641"/>
      <c r="AG48" s="641"/>
      <c r="AH48" s="644" t="s">
        <v>773</v>
      </c>
      <c r="AI48" s="643"/>
      <c r="AJ48" s="643"/>
      <c r="AK48" s="643"/>
      <c r="AL48" s="643"/>
      <c r="AM48" s="643"/>
      <c r="AN48" s="643"/>
      <c r="AO48" s="643"/>
      <c r="AP48" s="643"/>
      <c r="AQ48" s="643"/>
      <c r="AR48" s="643"/>
      <c r="AS48" s="643"/>
      <c r="AT48" s="643"/>
      <c r="AU48" s="643"/>
      <c r="AV48" s="643"/>
      <c r="AW48" s="643"/>
      <c r="AX48" s="642"/>
    </row>
    <row r="49" spans="1:50" ht="12.6" customHeight="1">
      <c r="A49" s="622"/>
      <c r="B49" s="645"/>
      <c r="C49" s="641"/>
      <c r="D49" s="641"/>
      <c r="E49" s="641"/>
      <c r="F49" s="641"/>
      <c r="G49" s="641"/>
      <c r="H49" s="641"/>
      <c r="I49" s="641"/>
      <c r="J49" s="641"/>
      <c r="K49" s="641"/>
      <c r="L49" s="641"/>
      <c r="M49" s="641"/>
      <c r="N49" s="641"/>
      <c r="O49" s="641"/>
      <c r="P49" s="641"/>
      <c r="Q49" s="641"/>
      <c r="R49" s="641"/>
      <c r="S49" s="641"/>
      <c r="T49" s="641"/>
      <c r="U49" s="641"/>
      <c r="V49" s="641"/>
      <c r="W49" s="641"/>
      <c r="X49" s="641"/>
      <c r="Y49" s="641"/>
      <c r="Z49" s="641"/>
      <c r="AA49" s="641"/>
      <c r="AB49" s="641"/>
      <c r="AC49" s="641"/>
      <c r="AD49" s="641"/>
      <c r="AE49" s="641"/>
      <c r="AF49" s="641"/>
      <c r="AG49" s="641"/>
      <c r="AH49" s="644"/>
      <c r="AI49" s="643"/>
      <c r="AJ49" s="643"/>
      <c r="AK49" s="643"/>
      <c r="AL49" s="644" t="s">
        <v>772</v>
      </c>
      <c r="AM49" s="643"/>
      <c r="AN49" s="643"/>
      <c r="AO49" s="643"/>
      <c r="AP49" s="643"/>
      <c r="AQ49" s="642"/>
      <c r="AR49" s="643" t="s">
        <v>771</v>
      </c>
      <c r="AS49" s="643"/>
      <c r="AT49" s="643"/>
      <c r="AU49" s="643"/>
      <c r="AV49" s="643"/>
      <c r="AW49" s="643"/>
      <c r="AX49" s="642"/>
    </row>
    <row r="50" spans="1:50" ht="12.6" customHeight="1">
      <c r="A50" s="2081" t="s">
        <v>770</v>
      </c>
      <c r="B50" s="2082"/>
      <c r="C50" s="641"/>
      <c r="D50" s="641"/>
      <c r="E50" s="641"/>
      <c r="F50" s="641"/>
      <c r="G50" s="641"/>
      <c r="H50" s="641"/>
      <c r="I50" s="641"/>
      <c r="J50" s="641"/>
      <c r="K50" s="641"/>
      <c r="L50" s="641"/>
      <c r="M50" s="641"/>
      <c r="N50" s="641"/>
      <c r="O50" s="641"/>
      <c r="P50" s="641"/>
      <c r="Q50" s="641"/>
      <c r="R50" s="641"/>
      <c r="S50" s="641"/>
      <c r="T50" s="641"/>
      <c r="U50" s="641"/>
      <c r="V50" s="641"/>
      <c r="W50" s="641"/>
      <c r="X50" s="641"/>
      <c r="Y50" s="641"/>
      <c r="Z50" s="641"/>
      <c r="AA50" s="641"/>
      <c r="AB50" s="641"/>
      <c r="AC50" s="641"/>
      <c r="AD50" s="641"/>
      <c r="AE50" s="641"/>
      <c r="AF50" s="641"/>
      <c r="AG50" s="641"/>
      <c r="AH50" s="637" t="s">
        <v>769</v>
      </c>
      <c r="AI50" s="636"/>
      <c r="AJ50" s="636"/>
      <c r="AK50" s="635"/>
      <c r="AL50" s="634"/>
      <c r="AM50" s="633"/>
      <c r="AN50" s="633"/>
      <c r="AO50" s="633"/>
      <c r="AP50" s="633"/>
      <c r="AQ50" s="632"/>
      <c r="AR50" s="634"/>
      <c r="AS50" s="633"/>
      <c r="AT50" s="633"/>
      <c r="AU50" s="633"/>
      <c r="AV50" s="633"/>
      <c r="AW50" s="633"/>
      <c r="AX50" s="632"/>
    </row>
    <row r="51" spans="1:50" ht="12.6" customHeight="1">
      <c r="A51" s="640"/>
      <c r="B51" s="639"/>
      <c r="C51" s="641"/>
      <c r="D51" s="641"/>
      <c r="E51" s="641"/>
      <c r="F51" s="641"/>
      <c r="G51" s="641"/>
      <c r="H51" s="641"/>
      <c r="I51" s="641"/>
      <c r="J51" s="641"/>
      <c r="K51" s="641"/>
      <c r="L51" s="641"/>
      <c r="M51" s="641"/>
      <c r="N51" s="641"/>
      <c r="O51" s="641"/>
      <c r="P51" s="641"/>
      <c r="Q51" s="641"/>
      <c r="R51" s="641"/>
      <c r="S51" s="641"/>
      <c r="T51" s="641"/>
      <c r="U51" s="641"/>
      <c r="V51" s="641"/>
      <c r="W51" s="641"/>
      <c r="X51" s="641"/>
      <c r="Y51" s="641"/>
      <c r="Z51" s="641"/>
      <c r="AA51" s="641"/>
      <c r="AB51" s="641"/>
      <c r="AC51" s="641"/>
      <c r="AD51" s="641"/>
      <c r="AE51" s="641"/>
      <c r="AF51" s="641"/>
      <c r="AG51" s="641"/>
      <c r="AH51" s="628"/>
      <c r="AI51" s="627"/>
      <c r="AJ51" s="627"/>
      <c r="AK51" s="626"/>
      <c r="AL51" s="625"/>
      <c r="AM51" s="624"/>
      <c r="AN51" s="624"/>
      <c r="AO51" s="624"/>
      <c r="AP51" s="624"/>
      <c r="AQ51" s="623" t="s">
        <v>767</v>
      </c>
      <c r="AR51" s="625"/>
      <c r="AS51" s="624"/>
      <c r="AT51" s="624"/>
      <c r="AU51" s="624"/>
      <c r="AV51" s="624"/>
      <c r="AW51" s="624" t="s">
        <v>767</v>
      </c>
      <c r="AX51" s="623"/>
    </row>
    <row r="52" spans="1:50" ht="12.6" customHeight="1">
      <c r="A52" s="640"/>
      <c r="B52" s="639"/>
      <c r="C52" s="638"/>
      <c r="D52" s="638"/>
      <c r="E52" s="638"/>
      <c r="F52" s="638"/>
      <c r="G52" s="638"/>
      <c r="H52" s="638"/>
      <c r="I52" s="638"/>
      <c r="J52" s="638"/>
      <c r="K52" s="638"/>
      <c r="L52" s="638"/>
      <c r="M52" s="638"/>
      <c r="N52" s="638"/>
      <c r="O52" s="638"/>
      <c r="P52" s="638"/>
      <c r="Q52" s="638"/>
      <c r="R52" s="638"/>
      <c r="S52" s="638"/>
      <c r="T52" s="638"/>
      <c r="U52" s="638"/>
      <c r="V52" s="638"/>
      <c r="W52" s="638"/>
      <c r="X52" s="638"/>
      <c r="Y52" s="638"/>
      <c r="Z52" s="638"/>
      <c r="AA52" s="638"/>
      <c r="AB52" s="638"/>
      <c r="AC52" s="638"/>
      <c r="AD52" s="638"/>
      <c r="AE52" s="638"/>
      <c r="AF52" s="638"/>
      <c r="AG52" s="638"/>
      <c r="AH52" s="637" t="s">
        <v>768</v>
      </c>
      <c r="AI52" s="636"/>
      <c r="AJ52" s="636"/>
      <c r="AK52" s="635"/>
      <c r="AL52" s="634"/>
      <c r="AM52" s="633"/>
      <c r="AN52" s="633"/>
      <c r="AO52" s="633"/>
      <c r="AP52" s="633"/>
      <c r="AQ52" s="632"/>
      <c r="AR52" s="2090"/>
      <c r="AS52" s="2091"/>
      <c r="AT52" s="2091"/>
      <c r="AU52" s="2091"/>
      <c r="AV52" s="2091"/>
      <c r="AW52" s="2091"/>
      <c r="AX52" s="2092"/>
    </row>
    <row r="53" spans="1:50" ht="12.6" customHeight="1">
      <c r="A53" s="631"/>
      <c r="B53" s="630"/>
      <c r="C53" s="629"/>
      <c r="D53" s="629"/>
      <c r="E53" s="629"/>
      <c r="F53" s="629"/>
      <c r="G53" s="629"/>
      <c r="H53" s="629"/>
      <c r="I53" s="629"/>
      <c r="J53" s="629"/>
      <c r="K53" s="629"/>
      <c r="L53" s="629"/>
      <c r="M53" s="629"/>
      <c r="N53" s="629"/>
      <c r="O53" s="629"/>
      <c r="P53" s="629"/>
      <c r="Q53" s="629"/>
      <c r="R53" s="629"/>
      <c r="S53" s="629"/>
      <c r="T53" s="629"/>
      <c r="U53" s="629"/>
      <c r="V53" s="629"/>
      <c r="W53" s="629"/>
      <c r="X53" s="629"/>
      <c r="Y53" s="629"/>
      <c r="Z53" s="629"/>
      <c r="AA53" s="629"/>
      <c r="AB53" s="629"/>
      <c r="AC53" s="629"/>
      <c r="AD53" s="629"/>
      <c r="AE53" s="629"/>
      <c r="AF53" s="629"/>
      <c r="AG53" s="629"/>
      <c r="AH53" s="628"/>
      <c r="AI53" s="627"/>
      <c r="AJ53" s="627"/>
      <c r="AK53" s="626"/>
      <c r="AL53" s="625"/>
      <c r="AM53" s="624"/>
      <c r="AN53" s="624"/>
      <c r="AO53" s="624"/>
      <c r="AP53" s="624"/>
      <c r="AQ53" s="623" t="s">
        <v>767</v>
      </c>
      <c r="AR53" s="2093"/>
      <c r="AS53" s="2094"/>
      <c r="AT53" s="2094"/>
      <c r="AU53" s="2094"/>
      <c r="AV53" s="2094"/>
      <c r="AW53" s="2094"/>
      <c r="AX53" s="2095"/>
    </row>
    <row r="54" spans="1:50" ht="15" customHeight="1">
      <c r="A54" s="622"/>
      <c r="AH54" s="621"/>
    </row>
  </sheetData>
  <mergeCells count="29">
    <mergeCell ref="A30:B31"/>
    <mergeCell ref="A6:B6"/>
    <mergeCell ref="A4:B4"/>
    <mergeCell ref="A20:B21"/>
    <mergeCell ref="A22:B23"/>
    <mergeCell ref="AN7:AU7"/>
    <mergeCell ref="AR52:AX53"/>
    <mergeCell ref="AE3:AH3"/>
    <mergeCell ref="AI3:AL3"/>
    <mergeCell ref="AM3:AP3"/>
    <mergeCell ref="AQ3:AT3"/>
    <mergeCell ref="AN8:AU8"/>
    <mergeCell ref="AU3:AX3"/>
    <mergeCell ref="A50:B50"/>
    <mergeCell ref="A10:B11"/>
    <mergeCell ref="A12:B13"/>
    <mergeCell ref="A14:B15"/>
    <mergeCell ref="A16:B17"/>
    <mergeCell ref="A18:B19"/>
    <mergeCell ref="A44:B45"/>
    <mergeCell ref="A36:B37"/>
    <mergeCell ref="A38:B39"/>
    <mergeCell ref="A40:B41"/>
    <mergeCell ref="A42:B43"/>
    <mergeCell ref="A32:B33"/>
    <mergeCell ref="A34:B35"/>
    <mergeCell ref="A24:B25"/>
    <mergeCell ref="A26:B27"/>
    <mergeCell ref="A28:B29"/>
  </mergeCells>
  <phoneticPr fontId="2"/>
  <printOptions horizontalCentered="1"/>
  <pageMargins left="0.39370078740157483" right="0.39370078740157483" top="0.78740157480314965" bottom="0.39370078740157483" header="0" footer="0"/>
  <pageSetup paperSize="9" scale="80" orientation="landscape"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indexed="50"/>
  </sheetPr>
  <dimension ref="A1:AJ50"/>
  <sheetViews>
    <sheetView workbookViewId="0">
      <selection activeCell="AC22" sqref="AC22"/>
    </sheetView>
  </sheetViews>
  <sheetFormatPr defaultColWidth="9" defaultRowHeight="13.15" customHeight="1"/>
  <cols>
    <col min="1" max="1" width="4" style="620" customWidth="1"/>
    <col min="2" max="6" width="3.875" style="620" customWidth="1"/>
    <col min="7" max="35" width="5.125" style="620" customWidth="1"/>
    <col min="36" max="42" width="5.75" style="620" customWidth="1"/>
    <col min="43" max="16384" width="9" style="620"/>
  </cols>
  <sheetData>
    <row r="1" spans="1:36" ht="13.15" customHeight="1">
      <c r="A1" s="620" t="s">
        <v>831</v>
      </c>
    </row>
    <row r="2" spans="1:36" ht="13.15" customHeight="1" thickBot="1">
      <c r="B2" s="755"/>
      <c r="AE2" s="762"/>
      <c r="AF2" s="762"/>
      <c r="AG2" s="762"/>
      <c r="AH2" s="762"/>
      <c r="AI2" s="762"/>
      <c r="AJ2" s="762"/>
    </row>
    <row r="3" spans="1:36" ht="16.149999999999999" customHeight="1">
      <c r="A3" s="2124" t="s">
        <v>825</v>
      </c>
      <c r="B3" s="2125"/>
      <c r="C3" s="2125"/>
      <c r="D3" s="2125"/>
      <c r="E3" s="2125"/>
      <c r="F3" s="2126"/>
      <c r="G3" s="699"/>
      <c r="H3" s="761"/>
      <c r="I3" s="761"/>
      <c r="J3" s="761"/>
      <c r="K3" s="761"/>
      <c r="L3" s="761"/>
      <c r="M3" s="761"/>
      <c r="N3" s="761"/>
      <c r="O3" s="761"/>
      <c r="P3" s="761"/>
      <c r="Q3" s="761"/>
      <c r="R3" s="761"/>
      <c r="S3" s="761"/>
      <c r="T3" s="2115" t="s">
        <v>830</v>
      </c>
      <c r="U3" s="2115"/>
      <c r="V3" s="2115"/>
      <c r="W3" s="2115"/>
      <c r="X3" s="2115"/>
      <c r="Y3" s="2116"/>
      <c r="Z3" s="2113" t="s">
        <v>795</v>
      </c>
      <c r="AA3" s="2114"/>
      <c r="AB3" s="2142" t="s">
        <v>794</v>
      </c>
      <c r="AC3" s="2114"/>
      <c r="AD3" s="2142" t="s">
        <v>793</v>
      </c>
      <c r="AE3" s="2114"/>
      <c r="AF3" s="2142" t="s">
        <v>792</v>
      </c>
      <c r="AG3" s="2114"/>
      <c r="AH3" s="760" t="s">
        <v>829</v>
      </c>
      <c r="AI3" s="759"/>
      <c r="AJ3" s="722"/>
    </row>
    <row r="4" spans="1:36" ht="7.15" customHeight="1">
      <c r="A4" s="758"/>
      <c r="B4" s="757"/>
      <c r="C4" s="757"/>
      <c r="D4" s="757"/>
      <c r="E4" s="757"/>
      <c r="F4" s="756"/>
      <c r="G4" s="681"/>
      <c r="Y4" s="682"/>
      <c r="Z4" s="633"/>
      <c r="AA4" s="632"/>
      <c r="AB4" s="634"/>
      <c r="AC4" s="632"/>
      <c r="AD4" s="634"/>
      <c r="AE4" s="632"/>
      <c r="AF4" s="634"/>
      <c r="AG4" s="632"/>
      <c r="AH4" s="2133"/>
      <c r="AI4" s="2109"/>
      <c r="AJ4" s="722"/>
    </row>
    <row r="5" spans="1:36" ht="16.149999999999999" customHeight="1">
      <c r="A5" s="2127" t="s">
        <v>828</v>
      </c>
      <c r="B5" s="2128"/>
      <c r="C5" s="2128"/>
      <c r="D5" s="2128"/>
      <c r="E5" s="2128"/>
      <c r="F5" s="2129"/>
      <c r="G5" s="2121" t="str">
        <f>入力シート!C5</f>
        <v>○○工業高専校舎改修工事</v>
      </c>
      <c r="H5" s="2122"/>
      <c r="I5" s="2122"/>
      <c r="J5" s="2122"/>
      <c r="K5" s="2122"/>
      <c r="L5" s="2122"/>
      <c r="M5" s="2122"/>
      <c r="N5" s="2122"/>
      <c r="O5" s="2122"/>
      <c r="P5" s="2122"/>
      <c r="Q5" s="2122"/>
      <c r="R5" s="2122"/>
      <c r="S5" s="2122"/>
      <c r="T5" s="2122"/>
      <c r="U5" s="2122"/>
      <c r="V5" s="2122"/>
      <c r="W5" s="2122"/>
      <c r="X5" s="2122"/>
      <c r="Y5" s="2123"/>
      <c r="AA5" s="645"/>
      <c r="AB5" s="622"/>
      <c r="AC5" s="645"/>
      <c r="AD5" s="622"/>
      <c r="AE5" s="645"/>
      <c r="AF5" s="622"/>
      <c r="AG5" s="645"/>
      <c r="AH5" s="2133"/>
      <c r="AI5" s="2109"/>
      <c r="AJ5" s="722"/>
    </row>
    <row r="6" spans="1:36" ht="6.6" customHeight="1">
      <c r="A6" s="758"/>
      <c r="B6" s="757"/>
      <c r="C6" s="757"/>
      <c r="D6" s="757"/>
      <c r="E6" s="757"/>
      <c r="F6" s="756"/>
      <c r="G6" s="681"/>
      <c r="Y6" s="682"/>
      <c r="AA6" s="645"/>
      <c r="AB6" s="622"/>
      <c r="AC6" s="645"/>
      <c r="AD6" s="622"/>
      <c r="AE6" s="645"/>
      <c r="AF6" s="622"/>
      <c r="AG6" s="645"/>
      <c r="AH6" s="2133"/>
      <c r="AI6" s="2109"/>
      <c r="AJ6" s="722"/>
    </row>
    <row r="7" spans="1:36" ht="16.149999999999999" customHeight="1" thickBot="1">
      <c r="A7" s="2130" t="s">
        <v>827</v>
      </c>
      <c r="B7" s="2131"/>
      <c r="C7" s="2131"/>
      <c r="D7" s="2131"/>
      <c r="E7" s="2131"/>
      <c r="F7" s="2132"/>
      <c r="G7" s="678"/>
      <c r="H7" s="677"/>
      <c r="I7" s="677"/>
      <c r="J7" s="677"/>
      <c r="K7" s="677"/>
      <c r="L7" s="677"/>
      <c r="M7" s="677"/>
      <c r="N7" s="677"/>
      <c r="O7" s="677"/>
      <c r="P7" s="2143" t="s">
        <v>1349</v>
      </c>
      <c r="Q7" s="2143"/>
      <c r="R7" s="2143"/>
      <c r="S7" s="2144" t="str">
        <f>入力シート!C5</f>
        <v>○○工業高専校舎改修工事</v>
      </c>
      <c r="T7" s="2144"/>
      <c r="U7" s="2144"/>
      <c r="V7" s="2144"/>
      <c r="W7" s="2144"/>
      <c r="X7" s="2144"/>
      <c r="Y7" s="2145"/>
      <c r="Z7" s="677"/>
      <c r="AA7" s="676"/>
      <c r="AB7" s="754"/>
      <c r="AC7" s="676"/>
      <c r="AD7" s="754"/>
      <c r="AE7" s="676"/>
      <c r="AF7" s="754"/>
      <c r="AG7" s="676"/>
      <c r="AH7" s="2134"/>
      <c r="AI7" s="2135"/>
      <c r="AJ7" s="722"/>
    </row>
    <row r="8" spans="1:36" ht="13.9" customHeight="1">
      <c r="A8" s="753"/>
      <c r="B8" s="752"/>
      <c r="C8" s="752"/>
      <c r="D8" s="751"/>
      <c r="E8" s="2136" t="s">
        <v>826</v>
      </c>
      <c r="F8" s="2137"/>
      <c r="G8" s="749" t="s">
        <v>825</v>
      </c>
      <c r="H8" s="748"/>
      <c r="I8" s="748"/>
      <c r="J8" s="748"/>
      <c r="K8" s="748"/>
      <c r="L8" s="748"/>
      <c r="M8" s="750"/>
      <c r="N8" s="749" t="s">
        <v>824</v>
      </c>
      <c r="O8" s="748"/>
      <c r="P8" s="748"/>
      <c r="Q8" s="748"/>
      <c r="R8" s="748"/>
      <c r="S8" s="748"/>
      <c r="T8" s="750"/>
      <c r="U8" s="749" t="s">
        <v>823</v>
      </c>
      <c r="V8" s="748"/>
      <c r="W8" s="748"/>
      <c r="X8" s="748"/>
      <c r="Y8" s="748"/>
      <c r="Z8" s="748"/>
      <c r="AA8" s="748"/>
      <c r="AB8" s="2140" t="s">
        <v>822</v>
      </c>
      <c r="AC8" s="2141"/>
      <c r="AD8" s="2141"/>
      <c r="AE8" s="2141"/>
      <c r="AF8" s="2141"/>
      <c r="AG8" s="2141"/>
      <c r="AH8" s="2136"/>
      <c r="AI8" s="747" t="s">
        <v>821</v>
      </c>
      <c r="AJ8" s="722"/>
    </row>
    <row r="9" spans="1:36" ht="13.9" customHeight="1">
      <c r="A9" s="746" t="s">
        <v>820</v>
      </c>
      <c r="B9" s="745"/>
      <c r="C9" s="745"/>
      <c r="D9" s="744"/>
      <c r="E9" s="2117" t="s">
        <v>819</v>
      </c>
      <c r="F9" s="2118"/>
      <c r="G9" s="742"/>
      <c r="H9" s="740"/>
      <c r="I9" s="740"/>
      <c r="J9" s="740"/>
      <c r="K9" s="740"/>
      <c r="L9" s="740"/>
      <c r="M9" s="740"/>
      <c r="N9" s="742"/>
      <c r="O9" s="740"/>
      <c r="P9" s="740"/>
      <c r="Q9" s="740"/>
      <c r="R9" s="740"/>
      <c r="S9" s="740"/>
      <c r="T9" s="743"/>
      <c r="U9" s="742"/>
      <c r="V9" s="741"/>
      <c r="W9" s="740"/>
      <c r="X9" s="741"/>
      <c r="Y9" s="740"/>
      <c r="Z9" s="740"/>
      <c r="AA9" s="739"/>
      <c r="AB9" s="687" t="s">
        <v>818</v>
      </c>
      <c r="AC9" s="633"/>
      <c r="AD9" s="633"/>
      <c r="AE9" s="738"/>
      <c r="AF9" s="738"/>
      <c r="AG9" s="738"/>
      <c r="AH9" s="737"/>
      <c r="AI9" s="723" t="s">
        <v>817</v>
      </c>
      <c r="AJ9" s="722"/>
    </row>
    <row r="10" spans="1:36" ht="13.9" customHeight="1" thickBot="1">
      <c r="A10" s="736"/>
      <c r="B10" s="735"/>
      <c r="C10" s="735"/>
      <c r="D10" s="734"/>
      <c r="E10" s="2119" t="s">
        <v>816</v>
      </c>
      <c r="F10" s="2120"/>
      <c r="G10" s="732"/>
      <c r="H10" s="730"/>
      <c r="I10" s="730"/>
      <c r="J10" s="730"/>
      <c r="K10" s="730"/>
      <c r="L10" s="730"/>
      <c r="M10" s="733"/>
      <c r="N10" s="732"/>
      <c r="O10" s="730"/>
      <c r="P10" s="730"/>
      <c r="Q10" s="730"/>
      <c r="R10" s="730"/>
      <c r="S10" s="730"/>
      <c r="T10" s="733"/>
      <c r="U10" s="732"/>
      <c r="V10" s="731"/>
      <c r="W10" s="730"/>
      <c r="X10" s="731"/>
      <c r="Y10" s="730"/>
      <c r="Z10" s="730"/>
      <c r="AA10" s="729"/>
      <c r="AB10" s="678" t="s">
        <v>815</v>
      </c>
      <c r="AC10" s="677"/>
      <c r="AD10" s="677"/>
      <c r="AE10" s="728"/>
      <c r="AF10" s="728"/>
      <c r="AG10" s="728"/>
      <c r="AH10" s="727"/>
      <c r="AI10" s="726" t="s">
        <v>814</v>
      </c>
      <c r="AJ10" s="722"/>
    </row>
    <row r="11" spans="1:36" ht="13.9" customHeight="1">
      <c r="A11" s="681"/>
      <c r="F11" s="682"/>
      <c r="G11" s="718"/>
      <c r="H11" s="712"/>
      <c r="I11" s="717"/>
      <c r="J11" s="717"/>
      <c r="K11" s="712"/>
      <c r="L11" s="714"/>
      <c r="M11" s="719"/>
      <c r="N11" s="718"/>
      <c r="O11" s="714"/>
      <c r="P11" s="725"/>
      <c r="Q11" s="712"/>
      <c r="R11" s="712"/>
      <c r="S11" s="717"/>
      <c r="T11" s="712"/>
      <c r="U11" s="718"/>
      <c r="V11" s="654"/>
      <c r="W11" s="717"/>
      <c r="X11" s="651"/>
      <c r="Y11" s="717"/>
      <c r="Z11" s="717"/>
      <c r="AA11" s="720"/>
      <c r="AB11" s="681"/>
      <c r="AE11" s="722"/>
      <c r="AF11" s="722"/>
      <c r="AG11" s="722"/>
      <c r="AH11" s="724"/>
      <c r="AI11" s="723"/>
      <c r="AJ11" s="722"/>
    </row>
    <row r="12" spans="1:36" ht="13.9" customHeight="1">
      <c r="A12" s="691"/>
      <c r="B12" s="624"/>
      <c r="C12" s="624"/>
      <c r="D12" s="624"/>
      <c r="E12" s="624"/>
      <c r="F12" s="688"/>
      <c r="G12" s="710"/>
      <c r="H12" s="709"/>
      <c r="I12" s="709"/>
      <c r="J12" s="709"/>
      <c r="K12" s="709"/>
      <c r="L12" s="709"/>
      <c r="M12" s="711"/>
      <c r="N12" s="710"/>
      <c r="O12" s="709"/>
      <c r="P12" s="709"/>
      <c r="Q12" s="709"/>
      <c r="R12" s="709"/>
      <c r="S12" s="709"/>
      <c r="T12" s="711"/>
      <c r="U12" s="710"/>
      <c r="V12" s="689"/>
      <c r="W12" s="709"/>
      <c r="X12" s="689"/>
      <c r="Y12" s="709"/>
      <c r="Z12" s="709"/>
      <c r="AA12" s="708"/>
      <c r="AB12" s="681"/>
      <c r="AE12" s="722"/>
      <c r="AF12" s="722"/>
      <c r="AG12" s="722"/>
      <c r="AH12" s="724"/>
      <c r="AI12" s="723"/>
      <c r="AJ12" s="722"/>
    </row>
    <row r="13" spans="1:36" ht="13.9" customHeight="1">
      <c r="A13" s="687"/>
      <c r="B13" s="633"/>
      <c r="C13" s="633"/>
      <c r="D13" s="633"/>
      <c r="E13" s="633"/>
      <c r="F13" s="686"/>
      <c r="G13" s="713"/>
      <c r="H13" s="712"/>
      <c r="I13" s="712"/>
      <c r="J13" s="714"/>
      <c r="K13" s="712"/>
      <c r="L13" s="712"/>
      <c r="M13" s="716"/>
      <c r="N13" s="713"/>
      <c r="O13" s="714"/>
      <c r="P13" s="712"/>
      <c r="Q13" s="714"/>
      <c r="R13" s="712"/>
      <c r="S13" s="712"/>
      <c r="T13" s="714"/>
      <c r="U13" s="713"/>
      <c r="V13" s="712"/>
      <c r="X13" s="654"/>
      <c r="Y13" s="712"/>
      <c r="Z13" s="712"/>
      <c r="AA13" s="715"/>
      <c r="AB13" s="681"/>
      <c r="AE13" s="722"/>
      <c r="AF13" s="722"/>
      <c r="AG13" s="722"/>
      <c r="AH13" s="724"/>
      <c r="AI13" s="723"/>
      <c r="AJ13" s="722"/>
    </row>
    <row r="14" spans="1:36" ht="13.9" customHeight="1">
      <c r="A14" s="691"/>
      <c r="B14" s="624"/>
      <c r="C14" s="624"/>
      <c r="D14" s="624"/>
      <c r="E14" s="624"/>
      <c r="F14" s="688"/>
      <c r="G14" s="710"/>
      <c r="H14" s="709"/>
      <c r="I14" s="709"/>
      <c r="J14" s="709"/>
      <c r="K14" s="709"/>
      <c r="L14" s="709"/>
      <c r="M14" s="711"/>
      <c r="N14" s="710"/>
      <c r="O14" s="709"/>
      <c r="P14" s="709"/>
      <c r="Q14" s="709"/>
      <c r="R14" s="709"/>
      <c r="S14" s="709"/>
      <c r="T14" s="711"/>
      <c r="U14" s="710"/>
      <c r="V14" s="689"/>
      <c r="W14" s="709"/>
      <c r="X14" s="689"/>
      <c r="Y14" s="709"/>
      <c r="Z14" s="709"/>
      <c r="AA14" s="708"/>
      <c r="AB14" s="681"/>
      <c r="AE14" s="722"/>
      <c r="AF14" s="722"/>
      <c r="AG14" s="722"/>
      <c r="AH14" s="724"/>
      <c r="AI14" s="723"/>
      <c r="AJ14" s="722"/>
    </row>
    <row r="15" spans="1:36" ht="13.9" customHeight="1">
      <c r="A15" s="687"/>
      <c r="B15" s="633"/>
      <c r="C15" s="633"/>
      <c r="D15" s="633"/>
      <c r="E15" s="633"/>
      <c r="F15" s="686"/>
      <c r="G15" s="713"/>
      <c r="H15" s="712"/>
      <c r="I15" s="714"/>
      <c r="J15" s="712"/>
      <c r="K15" s="714"/>
      <c r="L15" s="712"/>
      <c r="M15" s="714"/>
      <c r="N15" s="713"/>
      <c r="O15" s="712"/>
      <c r="P15" s="712"/>
      <c r="Q15" s="712"/>
      <c r="R15" s="712"/>
      <c r="S15" s="712"/>
      <c r="T15" s="716"/>
      <c r="U15" s="713"/>
      <c r="V15" s="654"/>
      <c r="X15" s="654"/>
      <c r="Y15" s="712"/>
      <c r="Z15" s="714"/>
      <c r="AA15" s="715"/>
      <c r="AB15" s="681"/>
      <c r="AE15" s="722"/>
      <c r="AF15" s="722"/>
      <c r="AG15" s="684"/>
      <c r="AH15" s="703"/>
      <c r="AI15" s="680"/>
      <c r="AJ15" s="684"/>
    </row>
    <row r="16" spans="1:36" ht="13.9" customHeight="1">
      <c r="A16" s="691"/>
      <c r="B16" s="624"/>
      <c r="C16" s="624"/>
      <c r="D16" s="624"/>
      <c r="E16" s="624"/>
      <c r="F16" s="688"/>
      <c r="G16" s="710"/>
      <c r="H16" s="709"/>
      <c r="I16" s="709"/>
      <c r="J16" s="709"/>
      <c r="K16" s="709"/>
      <c r="L16" s="709"/>
      <c r="M16" s="711"/>
      <c r="N16" s="710"/>
      <c r="O16" s="709"/>
      <c r="P16" s="709"/>
      <c r="Q16" s="709"/>
      <c r="R16" s="709"/>
      <c r="S16" s="709"/>
      <c r="T16" s="711"/>
      <c r="U16" s="710"/>
      <c r="V16" s="689"/>
      <c r="W16" s="709"/>
      <c r="X16" s="689"/>
      <c r="Y16" s="709"/>
      <c r="Z16" s="709"/>
      <c r="AA16" s="708"/>
      <c r="AB16" s="681"/>
      <c r="AE16" s="722"/>
      <c r="AF16" s="722"/>
      <c r="AG16" s="684"/>
      <c r="AH16" s="703"/>
      <c r="AI16" s="680"/>
      <c r="AJ16" s="684"/>
    </row>
    <row r="17" spans="1:36" ht="13.9" customHeight="1">
      <c r="A17" s="687"/>
      <c r="B17" s="633"/>
      <c r="C17" s="633"/>
      <c r="D17" s="633"/>
      <c r="E17" s="633"/>
      <c r="F17" s="686"/>
      <c r="G17" s="713"/>
      <c r="H17" s="712"/>
      <c r="I17" s="712"/>
      <c r="J17" s="712"/>
      <c r="K17" s="714"/>
      <c r="L17" s="712"/>
      <c r="M17" s="716"/>
      <c r="N17" s="713"/>
      <c r="O17" s="712"/>
      <c r="P17" s="712"/>
      <c r="Q17" s="712"/>
      <c r="R17" s="714"/>
      <c r="S17" s="712"/>
      <c r="T17" s="716"/>
      <c r="U17" s="713"/>
      <c r="V17" s="712"/>
      <c r="W17" s="712"/>
      <c r="Y17" s="712"/>
      <c r="Z17" s="712"/>
      <c r="AA17" s="715"/>
      <c r="AB17" s="685"/>
      <c r="AC17" s="684"/>
      <c r="AD17" s="684"/>
      <c r="AE17" s="684"/>
      <c r="AF17" s="684"/>
      <c r="AG17" s="684"/>
      <c r="AH17" s="703"/>
      <c r="AI17" s="680"/>
      <c r="AJ17" s="684"/>
    </row>
    <row r="18" spans="1:36" ht="13.9" customHeight="1">
      <c r="A18" s="691"/>
      <c r="B18" s="624"/>
      <c r="C18" s="624"/>
      <c r="D18" s="624"/>
      <c r="E18" s="624"/>
      <c r="F18" s="688"/>
      <c r="G18" s="710"/>
      <c r="H18" s="709"/>
      <c r="I18" s="714"/>
      <c r="J18" s="709"/>
      <c r="K18" s="709"/>
      <c r="L18" s="709"/>
      <c r="M18" s="711"/>
      <c r="N18" s="710"/>
      <c r="O18" s="709"/>
      <c r="P18" s="709"/>
      <c r="Q18" s="709"/>
      <c r="R18" s="709"/>
      <c r="S18" s="709"/>
      <c r="T18" s="711"/>
      <c r="U18" s="710"/>
      <c r="V18" s="689"/>
      <c r="W18" s="709"/>
      <c r="X18" s="689"/>
      <c r="Y18" s="709"/>
      <c r="Z18" s="709"/>
      <c r="AA18" s="708"/>
      <c r="AB18" s="685"/>
      <c r="AC18" s="684"/>
      <c r="AD18" s="684"/>
      <c r="AE18" s="684"/>
      <c r="AF18" s="684"/>
      <c r="AG18" s="684"/>
      <c r="AH18" s="703"/>
      <c r="AI18" s="680"/>
      <c r="AJ18" s="684"/>
    </row>
    <row r="19" spans="1:36" ht="13.9" customHeight="1">
      <c r="A19" s="687"/>
      <c r="B19" s="633"/>
      <c r="C19" s="633"/>
      <c r="D19" s="633"/>
      <c r="E19" s="633"/>
      <c r="F19" s="686"/>
      <c r="G19" s="713"/>
      <c r="H19" s="712"/>
      <c r="I19" s="712"/>
      <c r="J19" s="717"/>
      <c r="K19" s="712"/>
      <c r="L19" s="717"/>
      <c r="M19" s="712"/>
      <c r="N19" s="713"/>
      <c r="O19" s="714"/>
      <c r="P19" s="712"/>
      <c r="Q19" s="712"/>
      <c r="R19" s="712"/>
      <c r="S19" s="712"/>
      <c r="T19" s="712"/>
      <c r="U19" s="713"/>
      <c r="W19" s="654"/>
      <c r="X19" s="654"/>
      <c r="Y19" s="712"/>
      <c r="Z19" s="712"/>
      <c r="AA19" s="715"/>
      <c r="AB19" s="685"/>
      <c r="AC19" s="684"/>
      <c r="AD19" s="684"/>
      <c r="AE19" s="684"/>
      <c r="AF19" s="684"/>
      <c r="AG19" s="684"/>
      <c r="AH19" s="703"/>
      <c r="AI19" s="680"/>
      <c r="AJ19" s="684"/>
    </row>
    <row r="20" spans="1:36" ht="13.9" customHeight="1">
      <c r="A20" s="691"/>
      <c r="B20" s="624"/>
      <c r="C20" s="624"/>
      <c r="D20" s="624"/>
      <c r="E20" s="624"/>
      <c r="F20" s="688"/>
      <c r="G20" s="710"/>
      <c r="H20" s="709"/>
      <c r="I20" s="709"/>
      <c r="J20" s="709"/>
      <c r="K20" s="709"/>
      <c r="L20" s="709"/>
      <c r="M20" s="711"/>
      <c r="N20" s="710"/>
      <c r="O20" s="709"/>
      <c r="P20" s="709"/>
      <c r="Q20" s="709"/>
      <c r="R20" s="709"/>
      <c r="S20" s="709"/>
      <c r="T20" s="711"/>
      <c r="U20" s="710"/>
      <c r="V20" s="689"/>
      <c r="W20" s="709"/>
      <c r="X20" s="689"/>
      <c r="Y20" s="709"/>
      <c r="Z20" s="709"/>
      <c r="AA20" s="708"/>
      <c r="AB20" s="685"/>
      <c r="AE20" s="722"/>
      <c r="AF20" s="722"/>
      <c r="AG20" s="684"/>
      <c r="AH20" s="703"/>
      <c r="AI20" s="680"/>
      <c r="AJ20" s="684"/>
    </row>
    <row r="21" spans="1:36" ht="13.9" customHeight="1">
      <c r="A21" s="687"/>
      <c r="B21" s="633"/>
      <c r="C21" s="633"/>
      <c r="D21" s="633"/>
      <c r="E21" s="633"/>
      <c r="F21" s="686"/>
      <c r="G21" s="713"/>
      <c r="H21" s="712"/>
      <c r="I21" s="714"/>
      <c r="J21" s="712"/>
      <c r="K21" s="714"/>
      <c r="L21" s="712"/>
      <c r="M21" s="716"/>
      <c r="N21" s="713"/>
      <c r="O21" s="714"/>
      <c r="P21" s="712"/>
      <c r="Q21" s="712"/>
      <c r="R21" s="712"/>
      <c r="S21" s="714"/>
      <c r="T21" s="712"/>
      <c r="U21" s="713"/>
      <c r="V21" s="654"/>
      <c r="W21" s="712"/>
      <c r="Y21" s="712"/>
      <c r="Z21" s="712"/>
      <c r="AA21" s="715"/>
      <c r="AB21" s="685"/>
      <c r="AE21" s="722"/>
      <c r="AF21" s="722"/>
      <c r="AG21" s="684"/>
      <c r="AH21" s="703"/>
      <c r="AI21" s="680"/>
      <c r="AJ21" s="684"/>
    </row>
    <row r="22" spans="1:36" ht="13.9" customHeight="1">
      <c r="A22" s="691"/>
      <c r="B22" s="624"/>
      <c r="C22" s="624"/>
      <c r="D22" s="624"/>
      <c r="E22" s="624"/>
      <c r="F22" s="688"/>
      <c r="G22" s="710"/>
      <c r="H22" s="709"/>
      <c r="I22" s="709"/>
      <c r="J22" s="709"/>
      <c r="K22" s="709"/>
      <c r="L22" s="709"/>
      <c r="M22" s="711"/>
      <c r="N22" s="710"/>
      <c r="O22" s="709"/>
      <c r="P22" s="709"/>
      <c r="Q22" s="714"/>
      <c r="R22" s="709"/>
      <c r="S22" s="709"/>
      <c r="T22" s="711"/>
      <c r="U22" s="710"/>
      <c r="V22" s="689"/>
      <c r="W22" s="709"/>
      <c r="X22" s="689"/>
      <c r="Y22" s="709"/>
      <c r="Z22" s="709"/>
      <c r="AA22" s="708"/>
      <c r="AB22" s="685"/>
      <c r="AE22" s="722"/>
      <c r="AF22" s="722"/>
      <c r="AG22" s="684"/>
      <c r="AH22" s="703"/>
      <c r="AI22" s="680"/>
      <c r="AJ22" s="684"/>
    </row>
    <row r="23" spans="1:36" ht="13.9" customHeight="1">
      <c r="A23" s="687"/>
      <c r="B23" s="633"/>
      <c r="C23" s="633"/>
      <c r="D23" s="633"/>
      <c r="E23" s="633"/>
      <c r="F23" s="686"/>
      <c r="G23" s="713"/>
      <c r="H23" s="714"/>
      <c r="I23" s="712"/>
      <c r="J23" s="712"/>
      <c r="K23" s="712"/>
      <c r="L23" s="712"/>
      <c r="M23" s="716"/>
      <c r="N23" s="713"/>
      <c r="O23" s="712"/>
      <c r="P23" s="712"/>
      <c r="Q23" s="712"/>
      <c r="R23" s="712"/>
      <c r="S23" s="714"/>
      <c r="T23" s="716"/>
      <c r="U23" s="713"/>
      <c r="W23" s="654"/>
      <c r="Y23" s="712"/>
      <c r="Z23" s="712"/>
      <c r="AA23" s="712"/>
      <c r="AB23" s="685"/>
      <c r="AC23" s="684"/>
      <c r="AD23" s="684"/>
      <c r="AE23" s="684"/>
      <c r="AF23" s="684"/>
      <c r="AG23" s="684"/>
      <c r="AH23" s="703"/>
      <c r="AI23" s="680"/>
      <c r="AJ23" s="684"/>
    </row>
    <row r="24" spans="1:36" ht="13.9" customHeight="1">
      <c r="A24" s="691"/>
      <c r="B24" s="624"/>
      <c r="C24" s="624"/>
      <c r="D24" s="624"/>
      <c r="E24" s="624"/>
      <c r="F24" s="688"/>
      <c r="G24" s="710"/>
      <c r="H24" s="709"/>
      <c r="I24" s="709"/>
      <c r="J24" s="709"/>
      <c r="K24" s="709"/>
      <c r="L24" s="709"/>
      <c r="M24" s="711"/>
      <c r="N24" s="710"/>
      <c r="O24" s="709"/>
      <c r="P24" s="709"/>
      <c r="Q24" s="709"/>
      <c r="R24" s="709"/>
      <c r="S24" s="709"/>
      <c r="T24" s="711"/>
      <c r="U24" s="710"/>
      <c r="V24" s="689"/>
      <c r="W24" s="709"/>
      <c r="X24" s="689"/>
      <c r="Y24" s="709"/>
      <c r="Z24" s="709"/>
      <c r="AA24" s="708"/>
      <c r="AB24" s="685"/>
      <c r="AC24" s="684"/>
      <c r="AD24" s="684"/>
      <c r="AE24" s="684"/>
      <c r="AF24" s="684"/>
      <c r="AG24" s="684"/>
      <c r="AH24" s="703"/>
      <c r="AI24" s="680"/>
      <c r="AJ24" s="684"/>
    </row>
    <row r="25" spans="1:36" ht="13.9" customHeight="1">
      <c r="A25" s="687"/>
      <c r="B25" s="633"/>
      <c r="C25" s="633"/>
      <c r="D25" s="633"/>
      <c r="E25" s="633"/>
      <c r="F25" s="686"/>
      <c r="G25" s="713"/>
      <c r="H25" s="712"/>
      <c r="I25" s="714"/>
      <c r="J25" s="712"/>
      <c r="K25" s="712"/>
      <c r="L25" s="712"/>
      <c r="M25" s="716"/>
      <c r="N25" s="713"/>
      <c r="O25" s="712"/>
      <c r="P25" s="714"/>
      <c r="Q25" s="712"/>
      <c r="R25" s="714"/>
      <c r="S25" s="712"/>
      <c r="T25" s="716"/>
      <c r="U25" s="713"/>
      <c r="V25" s="654"/>
      <c r="X25" s="654"/>
      <c r="Y25" s="714"/>
      <c r="Z25" s="712"/>
      <c r="AA25" s="715"/>
      <c r="AB25" s="685"/>
      <c r="AD25" s="684"/>
      <c r="AE25" s="684"/>
      <c r="AF25" s="684"/>
      <c r="AG25" s="684"/>
      <c r="AH25" s="703"/>
      <c r="AI25" s="680"/>
      <c r="AJ25" s="684"/>
    </row>
    <row r="26" spans="1:36" ht="13.9" customHeight="1">
      <c r="A26" s="691"/>
      <c r="B26" s="624"/>
      <c r="C26" s="624"/>
      <c r="D26" s="624"/>
      <c r="E26" s="624"/>
      <c r="F26" s="688"/>
      <c r="G26" s="710"/>
      <c r="H26" s="709"/>
      <c r="I26" s="709"/>
      <c r="J26" s="709"/>
      <c r="K26" s="709"/>
      <c r="L26" s="709"/>
      <c r="M26" s="711"/>
      <c r="N26" s="710"/>
      <c r="O26" s="709"/>
      <c r="P26" s="709"/>
      <c r="Q26" s="717"/>
      <c r="R26" s="709"/>
      <c r="S26" s="709"/>
      <c r="T26" s="711"/>
      <c r="U26" s="710"/>
      <c r="V26" s="689"/>
      <c r="W26" s="709"/>
      <c r="Y26" s="709"/>
      <c r="Z26" s="709"/>
      <c r="AA26" s="708"/>
      <c r="AB26" s="685"/>
      <c r="AD26" s="684"/>
      <c r="AF26" s="684"/>
      <c r="AG26" s="684"/>
      <c r="AH26" s="703"/>
      <c r="AI26" s="680"/>
      <c r="AJ26" s="684"/>
    </row>
    <row r="27" spans="1:36" ht="13.9" customHeight="1">
      <c r="A27" s="687"/>
      <c r="B27" s="633"/>
      <c r="C27" s="633"/>
      <c r="D27" s="633"/>
      <c r="E27" s="633"/>
      <c r="F27" s="686"/>
      <c r="G27" s="713"/>
      <c r="H27" s="712"/>
      <c r="I27" s="712"/>
      <c r="J27" s="712"/>
      <c r="K27" s="712"/>
      <c r="L27" s="712"/>
      <c r="M27" s="716"/>
      <c r="N27" s="713"/>
      <c r="O27" s="712"/>
      <c r="P27" s="712"/>
      <c r="Q27" s="712"/>
      <c r="R27" s="714"/>
      <c r="S27" s="712"/>
      <c r="T27" s="716"/>
      <c r="U27" s="713"/>
      <c r="V27" s="654"/>
      <c r="W27" s="712"/>
      <c r="X27" s="654"/>
      <c r="Y27" s="712"/>
      <c r="Z27" s="712"/>
      <c r="AA27" s="715"/>
      <c r="AB27" s="685"/>
      <c r="AC27" s="684"/>
      <c r="AD27" s="684"/>
      <c r="AE27" s="684"/>
      <c r="AF27" s="684"/>
      <c r="AG27" s="684"/>
      <c r="AH27" s="703"/>
      <c r="AI27" s="680"/>
      <c r="AJ27" s="684"/>
    </row>
    <row r="28" spans="1:36" ht="13.9" customHeight="1">
      <c r="A28" s="691"/>
      <c r="B28" s="624"/>
      <c r="C28" s="624"/>
      <c r="D28" s="624"/>
      <c r="E28" s="624"/>
      <c r="F28" s="688"/>
      <c r="G28" s="710"/>
      <c r="H28" s="709"/>
      <c r="I28" s="709"/>
      <c r="J28" s="709"/>
      <c r="K28" s="709"/>
      <c r="L28" s="709"/>
      <c r="M28" s="711"/>
      <c r="N28" s="710"/>
      <c r="O28" s="709"/>
      <c r="P28" s="709"/>
      <c r="Q28" s="709"/>
      <c r="R28" s="709"/>
      <c r="S28" s="709"/>
      <c r="T28" s="711"/>
      <c r="U28" s="710"/>
      <c r="V28" s="689"/>
      <c r="W28" s="709"/>
      <c r="X28" s="689"/>
      <c r="Y28" s="709"/>
      <c r="Z28" s="709"/>
      <c r="AA28" s="708"/>
      <c r="AB28" s="685"/>
      <c r="AE28" s="684"/>
      <c r="AF28" s="684"/>
      <c r="AG28" s="684"/>
      <c r="AH28" s="703"/>
      <c r="AI28" s="680"/>
      <c r="AJ28" s="684"/>
    </row>
    <row r="29" spans="1:36" ht="13.9" customHeight="1">
      <c r="A29" s="687"/>
      <c r="B29" s="633"/>
      <c r="C29" s="633"/>
      <c r="D29" s="633"/>
      <c r="E29" s="633"/>
      <c r="F29" s="686"/>
      <c r="G29" s="713"/>
      <c r="H29" s="712"/>
      <c r="I29" s="712"/>
      <c r="J29" s="717"/>
      <c r="K29" s="712"/>
      <c r="L29" s="714"/>
      <c r="M29" s="716"/>
      <c r="N29" s="713"/>
      <c r="O29" s="712"/>
      <c r="P29" s="712"/>
      <c r="Q29" s="712"/>
      <c r="R29" s="712"/>
      <c r="S29" s="714"/>
      <c r="T29" s="716"/>
      <c r="U29" s="713"/>
      <c r="V29" s="654"/>
      <c r="X29" s="654"/>
      <c r="Y29" s="712"/>
      <c r="Z29" s="712"/>
      <c r="AA29" s="716"/>
      <c r="AB29" s="685"/>
      <c r="AC29" s="684"/>
      <c r="AD29" s="684"/>
      <c r="AE29" s="684"/>
      <c r="AF29" s="684"/>
      <c r="AG29" s="684"/>
      <c r="AH29" s="703"/>
      <c r="AI29" s="680"/>
      <c r="AJ29" s="684"/>
    </row>
    <row r="30" spans="1:36" ht="13.9" customHeight="1">
      <c r="A30" s="691"/>
      <c r="B30" s="624"/>
      <c r="C30" s="624"/>
      <c r="D30" s="624"/>
      <c r="E30" s="624"/>
      <c r="F30" s="688"/>
      <c r="G30" s="710"/>
      <c r="H30" s="709"/>
      <c r="I30" s="709"/>
      <c r="J30" s="709"/>
      <c r="K30" s="709"/>
      <c r="L30" s="709"/>
      <c r="M30" s="711"/>
      <c r="N30" s="710"/>
      <c r="O30" s="709"/>
      <c r="P30" s="709"/>
      <c r="Q30" s="709"/>
      <c r="R30" s="714"/>
      <c r="S30" s="709"/>
      <c r="T30" s="711"/>
      <c r="U30" s="710"/>
      <c r="V30" s="689"/>
      <c r="W30" s="709"/>
      <c r="X30" s="689"/>
      <c r="Y30" s="709"/>
      <c r="Z30" s="709"/>
      <c r="AA30" s="721"/>
      <c r="AB30" s="685"/>
      <c r="AC30" s="684"/>
      <c r="AD30" s="684"/>
      <c r="AE30" s="684"/>
      <c r="AF30" s="684"/>
      <c r="AG30" s="684"/>
      <c r="AH30" s="703"/>
      <c r="AI30" s="680"/>
      <c r="AJ30" s="684"/>
    </row>
    <row r="31" spans="1:36" ht="13.9" customHeight="1">
      <c r="A31" s="681"/>
      <c r="F31" s="682"/>
      <c r="G31" s="718"/>
      <c r="H31" s="712"/>
      <c r="I31" s="717"/>
      <c r="J31" s="717"/>
      <c r="K31" s="717"/>
      <c r="L31" s="717"/>
      <c r="M31" s="719"/>
      <c r="N31" s="718"/>
      <c r="O31" s="717"/>
      <c r="P31" s="717"/>
      <c r="Q31" s="712"/>
      <c r="R31" s="712"/>
      <c r="S31" s="712"/>
      <c r="T31" s="719"/>
      <c r="U31" s="718"/>
      <c r="V31" s="651"/>
      <c r="W31" s="717"/>
      <c r="X31" s="654"/>
      <c r="Y31" s="717"/>
      <c r="Z31" s="717"/>
      <c r="AA31" s="720"/>
      <c r="AB31" s="685"/>
      <c r="AC31" s="684"/>
      <c r="AD31" s="684"/>
      <c r="AE31" s="684"/>
      <c r="AF31" s="684"/>
      <c r="AG31" s="684"/>
      <c r="AH31" s="703"/>
      <c r="AI31" s="680"/>
      <c r="AJ31" s="684"/>
    </row>
    <row r="32" spans="1:36" ht="13.9" customHeight="1">
      <c r="A32" s="681"/>
      <c r="B32" s="624"/>
      <c r="F32" s="682"/>
      <c r="G32" s="718"/>
      <c r="H32" s="714"/>
      <c r="I32" s="717"/>
      <c r="J32" s="717"/>
      <c r="K32" s="717"/>
      <c r="L32" s="717"/>
      <c r="M32" s="719"/>
      <c r="N32" s="718"/>
      <c r="O32" s="717"/>
      <c r="P32" s="717"/>
      <c r="Q32" s="717"/>
      <c r="R32" s="717"/>
      <c r="S32" s="709"/>
      <c r="T32" s="719"/>
      <c r="U32" s="718"/>
      <c r="V32" s="689"/>
      <c r="W32" s="717"/>
      <c r="X32" s="651"/>
      <c r="Y32" s="717"/>
      <c r="Z32" s="717"/>
      <c r="AA32" s="651"/>
      <c r="AB32" s="685"/>
      <c r="AC32" s="684"/>
      <c r="AD32" s="684"/>
      <c r="AE32" s="684"/>
      <c r="AF32" s="684"/>
      <c r="AG32" s="684"/>
      <c r="AH32" s="703"/>
      <c r="AI32" s="680"/>
      <c r="AJ32" s="684"/>
    </row>
    <row r="33" spans="1:36" ht="13.9" customHeight="1">
      <c r="A33" s="687"/>
      <c r="B33" s="633"/>
      <c r="C33" s="633"/>
      <c r="D33" s="633"/>
      <c r="E33" s="633"/>
      <c r="F33" s="686"/>
      <c r="G33" s="713"/>
      <c r="H33" s="712"/>
      <c r="I33" s="712"/>
      <c r="J33" s="712"/>
      <c r="K33" s="712"/>
      <c r="L33" s="712"/>
      <c r="M33" s="716"/>
      <c r="N33" s="713"/>
      <c r="O33" s="712"/>
      <c r="P33" s="712"/>
      <c r="Q33" s="712"/>
      <c r="R33" s="712"/>
      <c r="S33" s="717"/>
      <c r="T33" s="716"/>
      <c r="U33" s="713"/>
      <c r="W33" s="712"/>
      <c r="X33" s="654"/>
      <c r="Y33" s="712"/>
      <c r="Z33" s="712"/>
      <c r="AA33" s="715"/>
      <c r="AB33" s="685"/>
      <c r="AC33" s="684"/>
      <c r="AD33" s="684"/>
      <c r="AE33" s="684"/>
      <c r="AF33" s="684"/>
      <c r="AG33" s="684"/>
      <c r="AH33" s="703"/>
      <c r="AI33" s="680"/>
      <c r="AJ33" s="684"/>
    </row>
    <row r="34" spans="1:36" ht="13.9" customHeight="1">
      <c r="A34" s="691"/>
      <c r="B34" s="624"/>
      <c r="C34" s="624"/>
      <c r="D34" s="624"/>
      <c r="E34" s="624"/>
      <c r="F34" s="688"/>
      <c r="G34" s="710"/>
      <c r="H34" s="709"/>
      <c r="I34" s="709"/>
      <c r="J34" s="709"/>
      <c r="K34" s="709"/>
      <c r="L34" s="709"/>
      <c r="M34" s="711"/>
      <c r="N34" s="710"/>
      <c r="O34" s="709"/>
      <c r="P34" s="709"/>
      <c r="Q34" s="709"/>
      <c r="R34" s="709"/>
      <c r="S34" s="709"/>
      <c r="T34" s="711"/>
      <c r="U34" s="710"/>
      <c r="V34" s="689"/>
      <c r="W34" s="709"/>
      <c r="X34" s="689"/>
      <c r="Y34" s="709"/>
      <c r="Z34" s="709"/>
      <c r="AA34" s="708"/>
      <c r="AB34" s="685"/>
      <c r="AC34" s="684"/>
      <c r="AD34" s="684"/>
      <c r="AE34" s="684"/>
      <c r="AF34" s="684"/>
      <c r="AG34" s="684"/>
      <c r="AH34" s="703"/>
      <c r="AI34" s="680"/>
      <c r="AJ34" s="684"/>
    </row>
    <row r="35" spans="1:36" ht="13.9" customHeight="1">
      <c r="A35" s="687"/>
      <c r="B35" s="633"/>
      <c r="C35" s="633"/>
      <c r="D35" s="633"/>
      <c r="E35" s="633"/>
      <c r="F35" s="686"/>
      <c r="G35" s="713"/>
      <c r="H35" s="712"/>
      <c r="I35" s="712"/>
      <c r="J35" s="712"/>
      <c r="K35" s="712"/>
      <c r="L35" s="717"/>
      <c r="M35" s="716"/>
      <c r="N35" s="713"/>
      <c r="O35" s="717"/>
      <c r="P35" s="712"/>
      <c r="Q35" s="712"/>
      <c r="R35" s="712"/>
      <c r="S35" s="714"/>
      <c r="T35" s="716"/>
      <c r="U35" s="713"/>
      <c r="V35" s="654"/>
      <c r="W35" s="712"/>
      <c r="X35" s="654"/>
      <c r="Y35" s="712"/>
      <c r="Z35" s="712"/>
      <c r="AA35" s="715"/>
      <c r="AB35" s="685"/>
      <c r="AC35" s="684"/>
      <c r="AD35" s="684"/>
      <c r="AE35" s="684"/>
      <c r="AF35" s="684"/>
      <c r="AG35" s="684"/>
      <c r="AH35" s="703"/>
      <c r="AI35" s="680"/>
      <c r="AJ35" s="684"/>
    </row>
    <row r="36" spans="1:36" ht="13.9" customHeight="1">
      <c r="A36" s="691"/>
      <c r="B36" s="624"/>
      <c r="C36" s="624"/>
      <c r="D36" s="624"/>
      <c r="E36" s="624"/>
      <c r="F36" s="688"/>
      <c r="G36" s="710"/>
      <c r="H36" s="709"/>
      <c r="I36" s="709"/>
      <c r="J36" s="709"/>
      <c r="K36" s="709"/>
      <c r="L36" s="709"/>
      <c r="M36" s="711"/>
      <c r="N36" s="710"/>
      <c r="O36" s="709"/>
      <c r="P36" s="709"/>
      <c r="Q36" s="709"/>
      <c r="R36" s="709"/>
      <c r="S36" s="709"/>
      <c r="T36" s="711"/>
      <c r="U36" s="710"/>
      <c r="V36" s="689"/>
      <c r="W36" s="709"/>
      <c r="X36" s="689"/>
      <c r="Y36" s="709"/>
      <c r="Z36" s="709"/>
      <c r="AA36" s="708"/>
      <c r="AB36" s="685"/>
      <c r="AC36" s="684"/>
      <c r="AD36" s="684"/>
      <c r="AE36" s="684"/>
      <c r="AF36" s="684"/>
      <c r="AG36" s="684"/>
      <c r="AH36" s="703"/>
      <c r="AI36" s="680"/>
      <c r="AJ36" s="684"/>
    </row>
    <row r="37" spans="1:36" ht="13.9" customHeight="1">
      <c r="A37" s="687"/>
      <c r="B37" s="633"/>
      <c r="C37" s="633"/>
      <c r="D37" s="633"/>
      <c r="E37" s="633"/>
      <c r="F37" s="686"/>
      <c r="G37" s="713"/>
      <c r="H37" s="712"/>
      <c r="I37" s="712"/>
      <c r="J37" s="712"/>
      <c r="K37" s="712"/>
      <c r="L37" s="712"/>
      <c r="M37" s="712"/>
      <c r="N37" s="713"/>
      <c r="O37" s="712"/>
      <c r="P37" s="712"/>
      <c r="Q37" s="712"/>
      <c r="R37" s="712"/>
      <c r="S37" s="712"/>
      <c r="T37" s="714"/>
      <c r="U37" s="713"/>
      <c r="V37" s="654"/>
      <c r="W37" s="712"/>
      <c r="X37" s="654"/>
      <c r="Y37" s="712"/>
      <c r="Z37" s="712"/>
      <c r="AA37" s="712"/>
      <c r="AB37" s="685"/>
      <c r="AC37" s="684"/>
      <c r="AD37" s="684"/>
      <c r="AE37" s="684"/>
      <c r="AF37" s="684"/>
      <c r="AG37" s="684"/>
      <c r="AH37" s="703"/>
      <c r="AI37" s="680"/>
      <c r="AJ37" s="684"/>
    </row>
    <row r="38" spans="1:36" ht="13.9" customHeight="1">
      <c r="A38" s="691"/>
      <c r="B38" s="624"/>
      <c r="C38" s="624"/>
      <c r="D38" s="624"/>
      <c r="E38" s="624"/>
      <c r="F38" s="688"/>
      <c r="G38" s="710"/>
      <c r="H38" s="709"/>
      <c r="I38" s="709"/>
      <c r="J38" s="709"/>
      <c r="K38" s="709"/>
      <c r="L38" s="709"/>
      <c r="M38" s="711"/>
      <c r="N38" s="710"/>
      <c r="O38" s="709"/>
      <c r="P38" s="709"/>
      <c r="Q38" s="709"/>
      <c r="R38" s="709"/>
      <c r="S38" s="709"/>
      <c r="T38" s="711"/>
      <c r="U38" s="710"/>
      <c r="V38" s="689"/>
      <c r="W38" s="709"/>
      <c r="X38" s="689"/>
      <c r="Y38" s="709"/>
      <c r="Z38" s="709"/>
      <c r="AA38" s="708"/>
      <c r="AB38" s="685"/>
      <c r="AC38" s="684"/>
      <c r="AD38" s="684"/>
      <c r="AE38" s="684"/>
      <c r="AF38" s="684"/>
      <c r="AG38" s="684"/>
      <c r="AH38" s="703"/>
      <c r="AI38" s="680"/>
      <c r="AJ38" s="684"/>
    </row>
    <row r="39" spans="1:36" ht="13.9" customHeight="1" thickBot="1">
      <c r="A39" s="2110" t="s">
        <v>813</v>
      </c>
      <c r="B39" s="2111"/>
      <c r="C39" s="2111"/>
      <c r="D39" s="2111"/>
      <c r="E39" s="2111"/>
      <c r="F39" s="2112"/>
      <c r="G39" s="706"/>
      <c r="H39" s="705"/>
      <c r="I39" s="705"/>
      <c r="J39" s="705"/>
      <c r="K39" s="705"/>
      <c r="L39" s="705"/>
      <c r="M39" s="707"/>
      <c r="N39" s="706"/>
      <c r="O39" s="705"/>
      <c r="P39" s="705"/>
      <c r="R39" s="705"/>
      <c r="T39" s="707"/>
      <c r="U39" s="706"/>
      <c r="V39" s="705"/>
      <c r="W39" s="705"/>
      <c r="X39" s="705"/>
      <c r="Y39" s="705"/>
      <c r="Z39" s="705"/>
      <c r="AA39" s="704"/>
      <c r="AB39" s="685"/>
      <c r="AC39" s="684"/>
      <c r="AD39" s="684"/>
      <c r="AE39" s="684"/>
      <c r="AF39" s="684"/>
      <c r="AG39" s="684"/>
      <c r="AH39" s="703"/>
      <c r="AI39" s="680"/>
      <c r="AJ39" s="684"/>
    </row>
    <row r="40" spans="1:36" ht="13.9" customHeight="1">
      <c r="A40" s="698" t="s">
        <v>812</v>
      </c>
      <c r="B40" s="696" t="s">
        <v>811</v>
      </c>
      <c r="C40" s="696" t="s">
        <v>810</v>
      </c>
      <c r="D40" s="696" t="s">
        <v>809</v>
      </c>
      <c r="E40" s="696" t="s">
        <v>808</v>
      </c>
      <c r="F40" s="702"/>
      <c r="G40" s="700"/>
      <c r="H40" s="696"/>
      <c r="I40" s="701"/>
      <c r="J40" s="700"/>
      <c r="K40" s="696"/>
      <c r="L40" s="696"/>
      <c r="M40" s="696"/>
      <c r="N40" s="699"/>
      <c r="O40" s="696"/>
      <c r="P40" s="697"/>
      <c r="Q40" s="696"/>
      <c r="R40" s="697"/>
      <c r="S40" s="696"/>
      <c r="T40" s="697"/>
      <c r="U40" s="698"/>
      <c r="V40" s="697"/>
      <c r="W40" s="696"/>
      <c r="X40" s="697"/>
      <c r="Y40" s="696"/>
      <c r="Z40" s="696"/>
      <c r="AA40" s="695"/>
      <c r="AB40" s="685"/>
      <c r="AC40" s="2138" t="s">
        <v>807</v>
      </c>
      <c r="AD40" s="2138"/>
      <c r="AE40" s="2138"/>
      <c r="AF40" s="2138"/>
      <c r="AG40" s="2138"/>
      <c r="AH40" s="2139"/>
      <c r="AI40" s="680"/>
      <c r="AJ40" s="684"/>
    </row>
    <row r="41" spans="1:36" ht="13.9" customHeight="1">
      <c r="A41" s="694"/>
      <c r="B41" s="641"/>
      <c r="C41" s="641"/>
      <c r="D41" s="641"/>
      <c r="E41" s="641"/>
      <c r="F41" s="680"/>
      <c r="G41" s="685"/>
      <c r="H41" s="641"/>
      <c r="I41" s="684"/>
      <c r="J41" s="641"/>
      <c r="K41" s="684"/>
      <c r="L41" s="641"/>
      <c r="M41" s="683"/>
      <c r="N41" s="685"/>
      <c r="O41" s="641"/>
      <c r="P41" s="684"/>
      <c r="Q41" s="641"/>
      <c r="R41" s="684"/>
      <c r="S41" s="641"/>
      <c r="T41" s="684"/>
      <c r="U41" s="694"/>
      <c r="V41" s="684"/>
      <c r="W41" s="641"/>
      <c r="X41" s="684"/>
      <c r="Y41" s="641"/>
      <c r="Z41" s="641"/>
      <c r="AA41" s="683"/>
      <c r="AB41" s="685"/>
      <c r="AC41" s="2138"/>
      <c r="AD41" s="2138"/>
      <c r="AE41" s="2138"/>
      <c r="AF41" s="2138"/>
      <c r="AG41" s="2138"/>
      <c r="AH41" s="2139"/>
      <c r="AI41" s="680"/>
      <c r="AJ41" s="684"/>
    </row>
    <row r="42" spans="1:36" ht="13.9" customHeight="1">
      <c r="A42" s="693" t="s">
        <v>806</v>
      </c>
      <c r="B42" s="648" t="s">
        <v>805</v>
      </c>
      <c r="C42" s="648" t="s">
        <v>804</v>
      </c>
      <c r="D42" s="648" t="s">
        <v>803</v>
      </c>
      <c r="E42" s="648" t="s">
        <v>802</v>
      </c>
      <c r="F42" s="692"/>
      <c r="G42" s="691"/>
      <c r="H42" s="689"/>
      <c r="I42" s="624"/>
      <c r="J42" s="689"/>
      <c r="K42" s="624"/>
      <c r="L42" s="689"/>
      <c r="M42" s="688"/>
      <c r="N42" s="691"/>
      <c r="O42" s="689"/>
      <c r="P42" s="624"/>
      <c r="Q42" s="689"/>
      <c r="R42" s="624"/>
      <c r="S42" s="689"/>
      <c r="T42" s="624"/>
      <c r="U42" s="690"/>
      <c r="V42" s="624"/>
      <c r="W42" s="689"/>
      <c r="X42" s="624"/>
      <c r="Y42" s="689"/>
      <c r="Z42" s="689"/>
      <c r="AA42" s="688"/>
      <c r="AB42" s="681"/>
      <c r="AH42" s="645"/>
      <c r="AI42" s="680"/>
    </row>
    <row r="43" spans="1:36" ht="13.9" customHeight="1">
      <c r="A43" s="687"/>
      <c r="B43" s="633"/>
      <c r="C43" s="633"/>
      <c r="D43" s="633"/>
      <c r="E43" s="633"/>
      <c r="F43" s="686"/>
      <c r="G43" s="681"/>
      <c r="M43" s="682"/>
      <c r="N43" s="681" t="s">
        <v>801</v>
      </c>
      <c r="AA43" s="682"/>
      <c r="AB43" s="681"/>
      <c r="AH43" s="645"/>
      <c r="AI43" s="680"/>
    </row>
    <row r="44" spans="1:36" ht="13.9" customHeight="1">
      <c r="A44" s="681"/>
      <c r="F44" s="682"/>
      <c r="G44" s="681"/>
      <c r="M44" s="682"/>
      <c r="N44" s="681"/>
      <c r="AA44" s="682"/>
      <c r="AB44" s="681"/>
      <c r="AH44" s="645"/>
      <c r="AI44" s="680"/>
    </row>
    <row r="45" spans="1:36" ht="13.9" customHeight="1">
      <c r="A45" s="2107" t="s">
        <v>800</v>
      </c>
      <c r="B45" s="2108"/>
      <c r="C45" s="2108"/>
      <c r="D45" s="2108"/>
      <c r="E45" s="2108"/>
      <c r="F45" s="2109"/>
      <c r="G45" s="681"/>
      <c r="M45" s="682"/>
      <c r="N45" s="681"/>
      <c r="AA45" s="682"/>
      <c r="AB45" s="681"/>
      <c r="AC45" s="620" t="s">
        <v>799</v>
      </c>
      <c r="AH45" s="645"/>
      <c r="AI45" s="680"/>
    </row>
    <row r="46" spans="1:36" ht="13.9" customHeight="1">
      <c r="A46" s="681"/>
      <c r="F46" s="682"/>
      <c r="G46" s="681"/>
      <c r="M46" s="682"/>
      <c r="N46" s="681"/>
      <c r="AA46" s="682"/>
      <c r="AB46" s="681"/>
      <c r="AC46" s="620" t="s">
        <v>798</v>
      </c>
      <c r="AH46" s="645"/>
      <c r="AI46" s="680"/>
    </row>
    <row r="47" spans="1:36" ht="13.9" customHeight="1">
      <c r="A47" s="2107" t="s">
        <v>797</v>
      </c>
      <c r="B47" s="2108"/>
      <c r="C47" s="2108"/>
      <c r="D47" s="2108"/>
      <c r="E47" s="2108"/>
      <c r="F47" s="2109"/>
      <c r="G47" s="681"/>
      <c r="M47" s="682"/>
      <c r="N47" s="681"/>
      <c r="AA47" s="682"/>
      <c r="AB47" s="681"/>
      <c r="AH47" s="645"/>
      <c r="AI47" s="680"/>
    </row>
    <row r="48" spans="1:36" ht="13.9" customHeight="1">
      <c r="A48" s="681"/>
      <c r="F48" s="682"/>
      <c r="G48" s="681"/>
      <c r="M48" s="682"/>
      <c r="N48" s="681"/>
      <c r="AA48" s="682"/>
      <c r="AB48" s="681"/>
      <c r="AH48" s="645"/>
      <c r="AI48" s="680"/>
    </row>
    <row r="49" spans="1:35" ht="13.9" customHeight="1" thickBot="1">
      <c r="A49" s="678"/>
      <c r="B49" s="677"/>
      <c r="C49" s="677"/>
      <c r="D49" s="677"/>
      <c r="E49" s="677"/>
      <c r="F49" s="679"/>
      <c r="G49" s="678"/>
      <c r="H49" s="677"/>
      <c r="I49" s="677"/>
      <c r="J49" s="677"/>
      <c r="K49" s="677"/>
      <c r="L49" s="677"/>
      <c r="M49" s="679"/>
      <c r="N49" s="678"/>
      <c r="O49" s="677"/>
      <c r="P49" s="677"/>
      <c r="Q49" s="677"/>
      <c r="R49" s="677"/>
      <c r="S49" s="677"/>
      <c r="T49" s="677"/>
      <c r="U49" s="677"/>
      <c r="V49" s="677"/>
      <c r="W49" s="677"/>
      <c r="X49" s="677"/>
      <c r="Y49" s="677"/>
      <c r="Z49" s="677"/>
      <c r="AA49" s="679"/>
      <c r="AB49" s="678"/>
      <c r="AC49" s="677"/>
      <c r="AD49" s="677"/>
      <c r="AE49" s="677"/>
      <c r="AF49" s="677"/>
      <c r="AG49" s="677"/>
      <c r="AH49" s="676"/>
      <c r="AI49" s="675"/>
    </row>
    <row r="50" spans="1:35" ht="13.15" customHeight="1">
      <c r="W50" s="621"/>
    </row>
  </sheetData>
  <mergeCells count="20">
    <mergeCell ref="AH4:AI7"/>
    <mergeCell ref="E8:F8"/>
    <mergeCell ref="AC40:AH41"/>
    <mergeCell ref="AB8:AH8"/>
    <mergeCell ref="AF3:AG3"/>
    <mergeCell ref="AD3:AE3"/>
    <mergeCell ref="AB3:AC3"/>
    <mergeCell ref="P7:R7"/>
    <mergeCell ref="S7:Y7"/>
    <mergeCell ref="A45:F45"/>
    <mergeCell ref="A47:F47"/>
    <mergeCell ref="A39:F39"/>
    <mergeCell ref="Z3:AA3"/>
    <mergeCell ref="T3:Y3"/>
    <mergeCell ref="E9:F9"/>
    <mergeCell ref="E10:F10"/>
    <mergeCell ref="G5:Y5"/>
    <mergeCell ref="A3:F3"/>
    <mergeCell ref="A5:F5"/>
    <mergeCell ref="A7:F7"/>
  </mergeCells>
  <phoneticPr fontId="2"/>
  <printOptions horizontalCentered="1"/>
  <pageMargins left="0.39370078740157483" right="0.39370078740157483" top="0.78740157480314965" bottom="0.39370078740157483" header="0.51181102362204722" footer="0.51181102362204722"/>
  <pageSetup paperSize="9" scale="80" orientation="landscape" horizontalDpi="360" verticalDpi="360" r:id="rId1"/>
  <headerFooter alignWithMargins="0"/>
  <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9"/>
  <dimension ref="A1:AP189"/>
  <sheetViews>
    <sheetView view="pageBreakPreview" topLeftCell="B1" zoomScale="60" zoomScaleNormal="70" workbookViewId="0">
      <selection activeCell="G66" sqref="G66:R67"/>
    </sheetView>
  </sheetViews>
  <sheetFormatPr defaultColWidth="11" defaultRowHeight="14.25"/>
  <cols>
    <col min="1" max="1" width="11" style="815" customWidth="1"/>
    <col min="2" max="2" width="9.375" style="815" customWidth="1"/>
    <col min="3" max="4" width="9.125" style="815" customWidth="1"/>
    <col min="5" max="5" width="13.625" style="815" customWidth="1"/>
    <col min="6" max="6" width="10.625" style="815" customWidth="1"/>
    <col min="7" max="33" width="4.75" style="815" customWidth="1"/>
    <col min="34" max="34" width="10.25" style="815" customWidth="1"/>
    <col min="35" max="35" width="5.25" style="815" customWidth="1"/>
    <col min="36" max="39" width="2.875" style="815" customWidth="1"/>
    <col min="40" max="40" width="4.625" style="815" customWidth="1"/>
    <col min="41" max="41" width="7.875" style="815" customWidth="1"/>
    <col min="42" max="16384" width="11" style="815"/>
  </cols>
  <sheetData>
    <row r="1" spans="1:33" s="880" customFormat="1" ht="90.75" customHeight="1">
      <c r="A1" s="882"/>
      <c r="B1" s="881"/>
      <c r="C1" s="881"/>
      <c r="D1" s="881"/>
      <c r="E1" s="881"/>
      <c r="F1" s="881"/>
      <c r="G1" s="881"/>
      <c r="H1" s="881"/>
      <c r="I1" s="881"/>
      <c r="J1" s="881"/>
      <c r="K1" s="881"/>
      <c r="L1" s="881"/>
      <c r="M1" s="881"/>
      <c r="N1" s="881"/>
      <c r="O1" s="881"/>
      <c r="P1" s="881"/>
      <c r="Q1" s="881"/>
      <c r="R1" s="881"/>
      <c r="S1" s="881"/>
      <c r="T1" s="881"/>
      <c r="U1" s="881"/>
      <c r="V1" s="881"/>
      <c r="W1" s="881"/>
      <c r="X1" s="881"/>
      <c r="Y1" s="881"/>
      <c r="Z1" s="881"/>
      <c r="AA1" s="881"/>
      <c r="AB1" s="881"/>
      <c r="AC1" s="881"/>
      <c r="AD1" s="881"/>
      <c r="AE1" s="881"/>
      <c r="AF1" s="881"/>
      <c r="AG1" s="881"/>
    </row>
    <row r="2" spans="1:33" s="880" customFormat="1" ht="75.75" customHeight="1">
      <c r="A2" s="882"/>
      <c r="B2" s="881"/>
      <c r="C2" s="881"/>
      <c r="D2" s="881"/>
      <c r="E2" s="881"/>
      <c r="F2" s="2159" t="s">
        <v>938</v>
      </c>
      <c r="G2" s="2159"/>
      <c r="H2" s="2159"/>
      <c r="I2" s="2159"/>
      <c r="J2" s="2159"/>
      <c r="K2" s="2159"/>
      <c r="L2" s="2159"/>
      <c r="M2" s="2159"/>
      <c r="N2" s="2159"/>
      <c r="O2" s="2159"/>
      <c r="P2" s="2159"/>
      <c r="Q2" s="2159"/>
      <c r="R2" s="2159"/>
      <c r="S2" s="2159"/>
      <c r="T2" s="2159"/>
      <c r="U2" s="2159"/>
      <c r="V2" s="881"/>
      <c r="W2" s="881"/>
      <c r="X2" s="881"/>
      <c r="Y2" s="881"/>
      <c r="Z2" s="881"/>
      <c r="AA2" s="881"/>
      <c r="AB2" s="881"/>
      <c r="AC2" s="881"/>
      <c r="AD2" s="881"/>
      <c r="AE2" s="881"/>
      <c r="AF2" s="881"/>
      <c r="AG2" s="881"/>
    </row>
    <row r="3" spans="1:33" s="880" customFormat="1" ht="77.25" customHeight="1">
      <c r="B3" s="881"/>
      <c r="C3" s="881"/>
      <c r="D3" s="902"/>
      <c r="E3" s="902"/>
      <c r="F3" s="902"/>
      <c r="G3" s="881"/>
      <c r="H3" s="881"/>
      <c r="I3" s="881"/>
      <c r="J3" s="881"/>
      <c r="K3" s="881"/>
      <c r="L3" s="881"/>
      <c r="M3" s="881"/>
      <c r="N3" s="881"/>
      <c r="O3" s="881"/>
      <c r="P3" s="881"/>
      <c r="Q3" s="881"/>
      <c r="R3" s="881"/>
      <c r="S3" s="881"/>
      <c r="T3" s="881"/>
      <c r="U3" s="881"/>
      <c r="V3" s="881"/>
      <c r="W3" s="881"/>
      <c r="X3" s="881"/>
      <c r="Y3" s="881"/>
      <c r="Z3" s="881"/>
      <c r="AA3" s="881"/>
      <c r="AB3" s="881"/>
      <c r="AC3" s="881"/>
      <c r="AD3" s="881"/>
      <c r="AE3" s="881"/>
      <c r="AF3" s="881"/>
      <c r="AG3" s="881"/>
    </row>
    <row r="4" spans="1:33" s="880" customFormat="1" ht="25.5">
      <c r="B4" s="881"/>
      <c r="C4" s="881"/>
      <c r="D4" s="902"/>
      <c r="E4" s="902"/>
      <c r="F4" s="902"/>
      <c r="G4" s="881"/>
      <c r="H4" s="881"/>
      <c r="I4" s="881"/>
      <c r="J4" s="881"/>
      <c r="K4" s="881"/>
      <c r="L4" s="881"/>
      <c r="M4" s="881"/>
      <c r="N4" s="881"/>
      <c r="O4" s="881"/>
      <c r="P4" s="881"/>
      <c r="Q4" s="881"/>
      <c r="R4" s="881"/>
      <c r="S4" s="881"/>
      <c r="T4" s="881"/>
      <c r="U4" s="881"/>
      <c r="V4" s="881"/>
      <c r="W4" s="881"/>
      <c r="X4" s="881"/>
      <c r="Y4" s="881"/>
      <c r="Z4" s="881"/>
      <c r="AA4" s="881"/>
      <c r="AB4" s="881"/>
      <c r="AC4" s="881"/>
      <c r="AD4" s="881"/>
      <c r="AE4" s="881"/>
      <c r="AF4" s="881"/>
      <c r="AG4" s="881"/>
    </row>
    <row r="5" spans="1:33" s="880" customFormat="1" ht="25.5">
      <c r="B5" s="881"/>
      <c r="C5" s="900" t="s">
        <v>937</v>
      </c>
      <c r="D5" s="899"/>
      <c r="E5" s="902"/>
      <c r="F5" s="902"/>
      <c r="G5" s="881"/>
      <c r="H5" s="881"/>
      <c r="I5" s="881"/>
      <c r="J5" s="881"/>
      <c r="K5" s="881"/>
      <c r="L5" s="881"/>
      <c r="M5" s="881"/>
      <c r="N5" s="881"/>
      <c r="O5" s="881"/>
      <c r="P5" s="881"/>
      <c r="Q5" s="881"/>
      <c r="R5" s="881"/>
      <c r="S5" s="881"/>
      <c r="T5" s="881"/>
      <c r="U5" s="881"/>
      <c r="V5" s="881"/>
      <c r="W5" s="881"/>
      <c r="X5" s="881"/>
      <c r="Y5" s="881"/>
      <c r="Z5" s="881"/>
      <c r="AA5" s="881"/>
      <c r="AB5" s="881"/>
      <c r="AC5" s="881"/>
      <c r="AD5" s="881"/>
      <c r="AE5" s="881"/>
      <c r="AF5" s="881"/>
      <c r="AG5" s="881"/>
    </row>
    <row r="6" spans="1:33" s="880" customFormat="1" ht="25.5">
      <c r="A6" s="882"/>
      <c r="B6" s="881"/>
      <c r="C6" s="901" t="str">
        <f>"　" &amp; 入力シート!K55</f>
        <v>　○○工業高等専門学校</v>
      </c>
      <c r="D6" s="899"/>
      <c r="E6" s="881"/>
      <c r="F6" s="881"/>
      <c r="G6" s="881"/>
      <c r="H6" s="881"/>
      <c r="I6" s="881"/>
      <c r="J6" s="881"/>
      <c r="K6" s="881"/>
      <c r="L6" s="881"/>
      <c r="M6" s="881"/>
      <c r="N6" s="881"/>
      <c r="O6" s="881"/>
      <c r="P6" s="881"/>
      <c r="Q6" s="881"/>
      <c r="R6" s="881"/>
      <c r="S6" s="881"/>
      <c r="T6" s="881"/>
      <c r="U6" s="881"/>
      <c r="V6" s="881"/>
      <c r="W6" s="881"/>
      <c r="X6" s="881"/>
      <c r="Y6" s="881"/>
      <c r="Z6" s="881"/>
      <c r="AA6" s="881"/>
      <c r="AB6" s="881"/>
      <c r="AC6" s="881"/>
      <c r="AD6" s="881"/>
      <c r="AE6" s="881"/>
      <c r="AF6" s="881"/>
      <c r="AG6" s="881"/>
    </row>
    <row r="7" spans="1:33" s="880" customFormat="1" ht="25.5">
      <c r="A7" s="882"/>
      <c r="B7" s="881"/>
      <c r="C7" s="900" t="str">
        <f>"　　"&amp;入力シート!K56</f>
        <v>　　契約担当役 事務部長 ○○　○○</v>
      </c>
      <c r="D7" s="899"/>
      <c r="E7" s="881"/>
      <c r="F7" s="881"/>
      <c r="G7" s="881"/>
      <c r="H7" s="881"/>
      <c r="I7" s="881"/>
      <c r="J7" s="881"/>
      <c r="K7" s="881"/>
      <c r="L7" s="881"/>
      <c r="M7" s="881"/>
      <c r="N7" s="881"/>
      <c r="O7" s="881"/>
      <c r="P7" s="881"/>
      <c r="Q7" s="881"/>
      <c r="R7" s="881"/>
      <c r="S7" s="881"/>
      <c r="T7" s="881"/>
      <c r="U7" s="881"/>
      <c r="V7" s="881"/>
      <c r="W7" s="881"/>
      <c r="X7" s="881"/>
      <c r="Y7" s="881"/>
      <c r="Z7" s="881"/>
      <c r="AA7" s="881"/>
      <c r="AB7" s="881"/>
      <c r="AC7" s="881"/>
      <c r="AD7" s="881"/>
      <c r="AE7" s="881"/>
      <c r="AF7" s="881"/>
      <c r="AG7" s="881"/>
    </row>
    <row r="8" spans="1:33" s="880" customFormat="1" ht="51" customHeight="1">
      <c r="A8" s="882"/>
      <c r="B8" s="881"/>
      <c r="C8" s="881"/>
      <c r="D8" s="881"/>
      <c r="E8" s="881"/>
      <c r="F8" s="881"/>
      <c r="G8" s="881"/>
      <c r="H8" s="881"/>
      <c r="I8" s="881"/>
      <c r="J8" s="881"/>
      <c r="K8" s="881"/>
      <c r="L8" s="881"/>
      <c r="M8" s="881"/>
      <c r="N8" s="881"/>
      <c r="O8" s="881"/>
      <c r="P8" s="881"/>
      <c r="Q8" s="881"/>
      <c r="R8" s="881"/>
      <c r="S8" s="881"/>
      <c r="T8" s="881"/>
      <c r="U8" s="881"/>
      <c r="V8" s="881"/>
      <c r="W8" s="881"/>
      <c r="X8" s="881"/>
      <c r="Y8" s="881"/>
      <c r="Z8" s="881"/>
      <c r="AA8" s="881"/>
      <c r="AB8" s="881"/>
      <c r="AC8" s="881"/>
      <c r="AD8" s="881"/>
      <c r="AE8" s="881"/>
      <c r="AF8" s="881"/>
      <c r="AG8" s="881"/>
    </row>
    <row r="9" spans="1:33" s="880" customFormat="1" ht="25.5">
      <c r="A9" s="882"/>
      <c r="B9" s="881"/>
      <c r="C9" s="881"/>
      <c r="D9" s="881"/>
      <c r="E9" s="881"/>
      <c r="F9" s="881"/>
      <c r="G9" s="881"/>
      <c r="H9" s="881"/>
      <c r="I9" s="881"/>
      <c r="J9" s="881"/>
      <c r="K9" s="881"/>
      <c r="L9" s="881"/>
      <c r="M9" s="881"/>
      <c r="N9" s="881"/>
      <c r="O9" s="881"/>
      <c r="P9" s="881"/>
      <c r="Q9" s="897" t="s">
        <v>1380</v>
      </c>
      <c r="R9" s="895"/>
      <c r="S9" s="881"/>
      <c r="T9" s="881"/>
      <c r="U9" s="881"/>
      <c r="V9" s="898" t="str">
        <f>入力シート!C21</f>
        <v>○○県○○市○○</v>
      </c>
      <c r="W9" s="894"/>
      <c r="X9" s="894"/>
      <c r="Y9" s="881"/>
      <c r="Z9" s="881"/>
      <c r="AA9" s="881"/>
      <c r="AB9" s="881"/>
      <c r="AC9" s="881"/>
      <c r="AD9" s="881"/>
      <c r="AE9" s="881"/>
      <c r="AF9" s="881"/>
      <c r="AG9" s="881"/>
    </row>
    <row r="10" spans="1:33" s="880" customFormat="1" ht="25.5">
      <c r="A10" s="882"/>
      <c r="B10" s="881"/>
      <c r="C10" s="881"/>
      <c r="D10" s="881"/>
      <c r="E10" s="881"/>
      <c r="F10" s="881"/>
      <c r="G10" s="881"/>
      <c r="H10" s="881"/>
      <c r="I10" s="881"/>
      <c r="J10" s="881"/>
      <c r="K10" s="881"/>
      <c r="L10" s="881"/>
      <c r="M10" s="881"/>
      <c r="N10" s="881"/>
      <c r="O10" s="881"/>
      <c r="P10" s="881"/>
      <c r="Q10" s="897" t="s">
        <v>936</v>
      </c>
      <c r="R10" s="895"/>
      <c r="S10" s="881"/>
      <c r="T10" s="881"/>
      <c r="U10" s="881"/>
      <c r="V10" s="894" t="str">
        <f>入力シート!C22</f>
        <v>株式会社 ○○組</v>
      </c>
      <c r="W10" s="894"/>
      <c r="X10" s="894"/>
      <c r="Y10" s="881"/>
      <c r="Z10" s="881"/>
      <c r="AA10" s="881"/>
      <c r="AB10" s="881"/>
      <c r="AC10" s="881"/>
      <c r="AD10" s="881"/>
      <c r="AE10" s="881"/>
      <c r="AF10" s="881"/>
      <c r="AG10" s="881"/>
    </row>
    <row r="11" spans="1:33" s="880" customFormat="1" ht="25.5">
      <c r="A11" s="882"/>
      <c r="B11" s="881"/>
      <c r="C11" s="881" t="s">
        <v>935</v>
      </c>
      <c r="D11" s="881"/>
      <c r="E11" s="881"/>
      <c r="F11" s="881"/>
      <c r="G11" s="881"/>
      <c r="H11" s="881"/>
      <c r="I11" s="881"/>
      <c r="J11" s="881"/>
      <c r="K11" s="881"/>
      <c r="L11" s="881"/>
      <c r="M11" s="881"/>
      <c r="N11" s="881"/>
      <c r="O11" s="881"/>
      <c r="P11" s="881"/>
      <c r="Q11" s="896" t="s">
        <v>934</v>
      </c>
      <c r="R11" s="895"/>
      <c r="S11" s="881"/>
      <c r="T11" s="881"/>
      <c r="U11" s="881"/>
      <c r="V11" s="894" t="str">
        <f>入力シート!C27</f>
        <v>○○ ○○</v>
      </c>
      <c r="W11" s="894"/>
      <c r="X11" s="894"/>
      <c r="Y11" s="881"/>
      <c r="Z11" s="881"/>
      <c r="AA11" s="881"/>
      <c r="AB11" s="881"/>
      <c r="AC11" s="881"/>
      <c r="AE11" s="881"/>
      <c r="AF11" s="881"/>
      <c r="AG11" s="892" t="s">
        <v>933</v>
      </c>
    </row>
    <row r="12" spans="1:33" s="880" customFormat="1" ht="23.25" customHeight="1">
      <c r="A12" s="882"/>
      <c r="B12" s="881"/>
      <c r="C12" s="881"/>
      <c r="D12" s="881"/>
      <c r="E12" s="881"/>
      <c r="F12" s="881"/>
      <c r="G12" s="881"/>
      <c r="H12" s="881"/>
      <c r="I12" s="881"/>
      <c r="J12" s="881"/>
      <c r="K12" s="881"/>
      <c r="L12" s="881"/>
      <c r="M12" s="881"/>
      <c r="N12" s="881"/>
      <c r="O12" s="881"/>
      <c r="P12" s="881"/>
      <c r="Q12" s="881"/>
      <c r="R12" s="881"/>
      <c r="S12" s="881"/>
      <c r="T12" s="881"/>
      <c r="U12" s="881"/>
      <c r="V12" s="881"/>
      <c r="W12" s="881"/>
      <c r="X12" s="881"/>
      <c r="Y12" s="881"/>
      <c r="Z12" s="881"/>
      <c r="AA12" s="881"/>
      <c r="AB12" s="881"/>
      <c r="AC12" s="881"/>
      <c r="AD12" s="881"/>
      <c r="AE12" s="881"/>
      <c r="AF12" s="881"/>
      <c r="AG12" s="881"/>
    </row>
    <row r="13" spans="1:33" s="880" customFormat="1" ht="23.25" customHeight="1">
      <c r="A13" s="882"/>
      <c r="B13" s="881"/>
      <c r="C13" s="881"/>
      <c r="D13" s="881"/>
      <c r="E13" s="881"/>
      <c r="F13" s="881"/>
      <c r="G13" s="881"/>
      <c r="H13" s="881"/>
      <c r="I13" s="881"/>
      <c r="J13" s="881"/>
      <c r="K13" s="881"/>
      <c r="L13" s="881"/>
      <c r="M13" s="881"/>
      <c r="N13" s="881"/>
      <c r="O13" s="881"/>
      <c r="P13" s="881"/>
      <c r="Q13" s="881"/>
      <c r="R13" s="881"/>
      <c r="S13" s="881"/>
      <c r="T13" s="881"/>
      <c r="U13" s="881"/>
      <c r="V13" s="881"/>
      <c r="W13" s="881"/>
      <c r="X13" s="881"/>
      <c r="Y13" s="881"/>
      <c r="Z13" s="881"/>
      <c r="AA13" s="881"/>
      <c r="AB13" s="881"/>
      <c r="AC13" s="881"/>
      <c r="AD13" s="881"/>
      <c r="AE13" s="881"/>
      <c r="AF13" s="881"/>
      <c r="AG13" s="881"/>
    </row>
    <row r="14" spans="1:33" s="880" customFormat="1" ht="23.25" customHeight="1">
      <c r="B14" s="881"/>
      <c r="C14" s="881"/>
      <c r="D14" s="881"/>
      <c r="E14" s="881"/>
      <c r="F14" s="881"/>
      <c r="G14" s="881"/>
      <c r="H14" s="881"/>
      <c r="I14" s="881"/>
      <c r="J14" s="881"/>
      <c r="K14" s="881"/>
      <c r="L14" s="881"/>
      <c r="M14" s="881"/>
      <c r="N14" s="881"/>
      <c r="O14" s="881"/>
      <c r="P14" s="881"/>
      <c r="Q14" s="881"/>
      <c r="R14" s="881"/>
      <c r="S14" s="881"/>
      <c r="T14" s="881"/>
      <c r="U14" s="881"/>
      <c r="V14" s="881"/>
      <c r="W14" s="881"/>
      <c r="X14" s="881"/>
      <c r="Y14" s="881"/>
      <c r="Z14" s="881"/>
      <c r="AA14" s="881"/>
      <c r="AB14" s="881"/>
      <c r="AC14" s="881"/>
      <c r="AD14" s="881"/>
      <c r="AE14" s="881"/>
      <c r="AF14" s="881"/>
      <c r="AG14" s="881"/>
    </row>
    <row r="15" spans="1:33" s="880" customFormat="1" ht="23.25" customHeight="1">
      <c r="B15" s="881"/>
      <c r="C15" s="881"/>
      <c r="D15" s="881"/>
      <c r="E15" s="881"/>
      <c r="F15" s="881"/>
      <c r="G15" s="881"/>
      <c r="H15" s="881"/>
      <c r="I15" s="881"/>
      <c r="J15" s="881"/>
      <c r="K15" s="881"/>
      <c r="L15" s="881"/>
      <c r="M15" s="881"/>
      <c r="N15" s="881"/>
      <c r="O15" s="881"/>
      <c r="P15" s="881"/>
      <c r="Q15" s="881"/>
      <c r="R15" s="881"/>
      <c r="S15" s="881"/>
      <c r="T15" s="881"/>
      <c r="U15" s="881"/>
      <c r="V15" s="881"/>
      <c r="W15" s="881"/>
      <c r="X15" s="881"/>
      <c r="Y15" s="881"/>
      <c r="Z15" s="881"/>
      <c r="AA15" s="881"/>
      <c r="AB15" s="881"/>
      <c r="AC15" s="881"/>
      <c r="AD15" s="881"/>
      <c r="AE15" s="881"/>
      <c r="AF15" s="881"/>
      <c r="AG15" s="881"/>
    </row>
    <row r="16" spans="1:33" s="880" customFormat="1" ht="99.75" customHeight="1">
      <c r="B16" s="881"/>
      <c r="C16" s="881"/>
      <c r="D16" s="881"/>
      <c r="E16" s="881"/>
      <c r="F16" s="881"/>
      <c r="G16" s="881"/>
      <c r="H16" s="881"/>
      <c r="I16" s="881"/>
      <c r="J16" s="881"/>
      <c r="K16" s="881"/>
      <c r="L16" s="881"/>
      <c r="M16" s="881"/>
      <c r="N16" s="881"/>
      <c r="O16" s="881"/>
      <c r="P16" s="881"/>
      <c r="Q16" s="881"/>
      <c r="R16" s="881"/>
      <c r="S16" s="881"/>
      <c r="T16" s="881"/>
      <c r="U16" s="881"/>
      <c r="V16" s="881"/>
      <c r="W16" s="881"/>
      <c r="X16" s="881"/>
      <c r="Y16" s="881"/>
      <c r="Z16" s="881"/>
      <c r="AA16" s="881"/>
      <c r="AB16" s="881"/>
      <c r="AC16" s="881"/>
      <c r="AD16" s="881"/>
      <c r="AE16" s="881"/>
      <c r="AF16" s="881"/>
      <c r="AG16" s="881"/>
    </row>
    <row r="17" spans="1:33" s="880" customFormat="1" ht="26.25" customHeight="1">
      <c r="B17" s="881"/>
      <c r="C17" s="2179" t="str">
        <f>"工事名称：" &amp;入力シート!C5</f>
        <v>工事名称：○○工業高専校舎改修工事</v>
      </c>
      <c r="D17" s="2179"/>
      <c r="E17" s="2179"/>
      <c r="F17" s="2179"/>
      <c r="G17" s="2179"/>
      <c r="H17" s="2179"/>
      <c r="I17" s="2179"/>
      <c r="J17" s="2179"/>
      <c r="K17" s="2179"/>
      <c r="L17" s="2179"/>
      <c r="M17" s="2179"/>
      <c r="N17" s="2179"/>
      <c r="O17" s="2179"/>
      <c r="P17" s="2179"/>
      <c r="Q17" s="2179"/>
      <c r="R17" s="2179"/>
      <c r="S17" s="2179"/>
      <c r="T17" s="2179"/>
      <c r="U17" s="2179"/>
      <c r="V17" s="2179"/>
      <c r="W17" s="2179"/>
      <c r="X17" s="2179"/>
      <c r="Y17" s="881"/>
      <c r="Z17" s="881"/>
      <c r="AA17" s="881"/>
      <c r="AB17" s="881"/>
      <c r="AC17" s="881"/>
      <c r="AD17" s="881"/>
      <c r="AE17" s="881"/>
      <c r="AF17" s="881"/>
      <c r="AG17" s="881"/>
    </row>
    <row r="18" spans="1:33" s="880" customFormat="1" ht="23.25" customHeight="1">
      <c r="B18" s="881"/>
      <c r="C18" s="2180"/>
      <c r="D18" s="2180"/>
      <c r="E18" s="2180"/>
      <c r="F18" s="2180"/>
      <c r="G18" s="2180"/>
      <c r="H18" s="2180"/>
      <c r="I18" s="2180"/>
      <c r="J18" s="2180"/>
      <c r="K18" s="2180"/>
      <c r="L18" s="2180"/>
      <c r="M18" s="2180"/>
      <c r="N18" s="2180"/>
      <c r="O18" s="2180"/>
      <c r="P18" s="2180"/>
      <c r="Q18" s="2180"/>
      <c r="R18" s="2180"/>
      <c r="S18" s="2180"/>
      <c r="T18" s="2180"/>
      <c r="U18" s="2180"/>
      <c r="V18" s="2180"/>
      <c r="W18" s="2180"/>
      <c r="X18" s="2180"/>
      <c r="Y18" s="881"/>
      <c r="Z18" s="881"/>
      <c r="AA18" s="881"/>
      <c r="AB18" s="881"/>
      <c r="AC18" s="881"/>
      <c r="AD18" s="881"/>
      <c r="AE18" s="881"/>
      <c r="AF18" s="881"/>
      <c r="AG18" s="881"/>
    </row>
    <row r="19" spans="1:33" s="880" customFormat="1" ht="69.75" customHeight="1">
      <c r="A19" s="882"/>
      <c r="B19" s="881"/>
      <c r="C19" s="2180"/>
      <c r="D19" s="2180"/>
      <c r="E19" s="2180"/>
      <c r="F19" s="2180"/>
      <c r="G19" s="2180"/>
      <c r="H19" s="2180"/>
      <c r="I19" s="2180"/>
      <c r="J19" s="2180"/>
      <c r="K19" s="2180"/>
      <c r="L19" s="2180"/>
      <c r="M19" s="2180"/>
      <c r="N19" s="2180"/>
      <c r="O19" s="2180"/>
      <c r="P19" s="2180"/>
      <c r="Q19" s="2180"/>
      <c r="R19" s="2180"/>
      <c r="S19" s="2180"/>
      <c r="T19" s="2180"/>
      <c r="U19" s="2180"/>
      <c r="V19" s="2180"/>
      <c r="W19" s="2180"/>
      <c r="X19" s="2180"/>
      <c r="Y19" s="881"/>
      <c r="Z19" s="881"/>
      <c r="AA19" s="881"/>
      <c r="AB19" s="881"/>
      <c r="AC19" s="881"/>
      <c r="AD19" s="881"/>
      <c r="AE19" s="881"/>
      <c r="AF19" s="881"/>
      <c r="AG19" s="881"/>
    </row>
    <row r="20" spans="1:33" s="880" customFormat="1" ht="26.25" customHeight="1">
      <c r="A20" s="882"/>
      <c r="B20" s="881"/>
      <c r="C20" s="2157" t="s">
        <v>932</v>
      </c>
      <c r="D20" s="2157"/>
      <c r="E20" s="2157"/>
      <c r="F20" s="2157"/>
      <c r="G20" s="2157"/>
      <c r="H20" s="2157"/>
      <c r="I20" s="2157"/>
      <c r="J20" s="2157"/>
      <c r="K20" s="2157"/>
      <c r="L20" s="2157"/>
      <c r="M20" s="2157"/>
      <c r="N20" s="2157"/>
      <c r="O20" s="2157"/>
      <c r="P20" s="2157"/>
      <c r="Q20" s="2157"/>
      <c r="R20" s="2157"/>
      <c r="S20" s="2157"/>
      <c r="T20" s="2157"/>
      <c r="U20" s="2157"/>
      <c r="V20" s="2157"/>
      <c r="W20" s="2157"/>
      <c r="X20" s="2157"/>
      <c r="Y20" s="2157"/>
      <c r="Z20" s="2157"/>
      <c r="AA20" s="2157"/>
      <c r="AB20" s="2157"/>
      <c r="AC20" s="2157"/>
      <c r="AD20" s="2157"/>
      <c r="AE20" s="2157"/>
      <c r="AF20" s="881"/>
      <c r="AG20" s="881"/>
    </row>
    <row r="21" spans="1:33" s="880" customFormat="1" ht="23.25" customHeight="1">
      <c r="A21" s="882"/>
      <c r="B21" s="881"/>
      <c r="C21" s="2166"/>
      <c r="D21" s="2166"/>
      <c r="E21" s="2166"/>
      <c r="F21" s="2166"/>
      <c r="G21" s="2166"/>
      <c r="H21" s="2166"/>
      <c r="I21" s="2166"/>
      <c r="J21" s="2166"/>
      <c r="K21" s="2166"/>
      <c r="L21" s="2166"/>
      <c r="M21" s="2166"/>
      <c r="N21" s="2166"/>
      <c r="O21" s="2166"/>
      <c r="P21" s="2166"/>
      <c r="Q21" s="2166"/>
      <c r="R21" s="2166"/>
      <c r="S21" s="2166"/>
      <c r="T21" s="2166"/>
      <c r="U21" s="2166"/>
      <c r="V21" s="2166"/>
      <c r="W21" s="2166"/>
      <c r="X21" s="2166"/>
      <c r="Y21" s="881"/>
      <c r="Z21" s="881"/>
      <c r="AA21" s="881"/>
      <c r="AB21" s="881"/>
      <c r="AC21" s="881"/>
      <c r="AD21" s="881"/>
      <c r="AE21" s="881"/>
      <c r="AF21" s="881"/>
      <c r="AG21" s="881"/>
    </row>
    <row r="22" spans="1:33" s="880" customFormat="1" ht="23.25" customHeight="1">
      <c r="A22" s="882"/>
      <c r="B22" s="881"/>
      <c r="C22" s="881"/>
      <c r="D22" s="881"/>
      <c r="E22" s="881"/>
      <c r="F22" s="881"/>
      <c r="G22" s="881"/>
      <c r="H22" s="881"/>
      <c r="I22" s="881"/>
      <c r="J22" s="881"/>
      <c r="K22" s="881"/>
      <c r="L22" s="881"/>
      <c r="M22" s="881"/>
      <c r="N22" s="881"/>
      <c r="O22" s="881"/>
      <c r="P22" s="881"/>
      <c r="Q22" s="881"/>
      <c r="R22" s="881"/>
      <c r="S22" s="881"/>
      <c r="T22" s="881"/>
      <c r="U22" s="881"/>
      <c r="V22" s="881"/>
      <c r="W22" s="881"/>
      <c r="X22" s="881"/>
      <c r="Y22" s="881"/>
      <c r="Z22" s="881"/>
      <c r="AA22" s="881"/>
      <c r="AB22" s="881"/>
      <c r="AC22" s="881"/>
      <c r="AD22" s="881"/>
      <c r="AE22" s="881"/>
      <c r="AF22" s="881"/>
      <c r="AG22" s="881"/>
    </row>
    <row r="23" spans="1:33" s="880" customFormat="1" ht="23.25" customHeight="1">
      <c r="B23" s="881"/>
      <c r="C23" s="881"/>
      <c r="D23" s="881"/>
      <c r="E23" s="881"/>
      <c r="F23" s="881"/>
      <c r="G23" s="881"/>
      <c r="H23" s="881"/>
      <c r="I23" s="881"/>
      <c r="J23" s="881"/>
      <c r="K23" s="881"/>
      <c r="L23" s="881"/>
      <c r="M23" s="881"/>
      <c r="N23" s="881"/>
      <c r="O23" s="881"/>
      <c r="P23" s="881"/>
      <c r="Q23" s="881"/>
      <c r="R23" s="881"/>
      <c r="S23" s="881"/>
      <c r="T23" s="881"/>
      <c r="U23" s="881"/>
      <c r="V23" s="881"/>
      <c r="W23" s="881"/>
      <c r="X23" s="881"/>
      <c r="Y23" s="881"/>
      <c r="Z23" s="881"/>
      <c r="AA23" s="881"/>
      <c r="AB23" s="881"/>
      <c r="AC23" s="881"/>
      <c r="AD23" s="881"/>
      <c r="AE23" s="881"/>
      <c r="AF23" s="881"/>
      <c r="AG23" s="881"/>
    </row>
    <row r="24" spans="1:33" s="880" customFormat="1" ht="23.25" customHeight="1">
      <c r="B24" s="881"/>
      <c r="C24" s="881"/>
      <c r="D24" s="881"/>
      <c r="E24" s="881"/>
      <c r="F24" s="881"/>
      <c r="G24" s="881"/>
      <c r="H24" s="881"/>
      <c r="I24" s="881"/>
      <c r="J24" s="881"/>
      <c r="K24" s="881"/>
      <c r="L24" s="881"/>
      <c r="M24" s="881"/>
      <c r="N24" s="881"/>
      <c r="O24" s="881"/>
      <c r="P24" s="881"/>
      <c r="Q24" s="881"/>
      <c r="R24" s="881"/>
      <c r="S24" s="881"/>
      <c r="T24" s="881"/>
      <c r="U24" s="881"/>
      <c r="V24" s="881"/>
      <c r="W24" s="881"/>
      <c r="X24" s="881"/>
      <c r="Y24" s="881"/>
      <c r="Z24" s="881"/>
      <c r="AA24" s="881"/>
      <c r="AB24" s="881"/>
      <c r="AC24" s="881"/>
      <c r="AD24" s="881"/>
      <c r="AE24" s="881"/>
      <c r="AF24" s="881"/>
      <c r="AG24" s="881"/>
    </row>
    <row r="25" spans="1:33" s="880" customFormat="1" ht="23.25" customHeight="1">
      <c r="B25" s="881"/>
      <c r="C25" s="881"/>
      <c r="D25" s="881"/>
      <c r="E25" s="881"/>
      <c r="F25" s="881"/>
      <c r="G25" s="881"/>
      <c r="H25" s="881"/>
      <c r="I25" s="881"/>
      <c r="J25" s="881"/>
      <c r="K25" s="881"/>
      <c r="L25" s="881"/>
      <c r="M25" s="881"/>
      <c r="N25" s="881"/>
      <c r="O25" s="881"/>
      <c r="P25" s="881"/>
      <c r="Q25" s="881"/>
      <c r="R25" s="881"/>
      <c r="S25" s="881"/>
      <c r="T25" s="881"/>
      <c r="U25" s="881"/>
      <c r="V25" s="881"/>
      <c r="W25" s="881"/>
      <c r="X25" s="881"/>
      <c r="Y25" s="881"/>
      <c r="Z25" s="881"/>
      <c r="AA25" s="881"/>
      <c r="AB25" s="881"/>
      <c r="AC25" s="881"/>
      <c r="AD25" s="881"/>
      <c r="AE25" s="881"/>
      <c r="AF25" s="881"/>
      <c r="AG25" s="881"/>
    </row>
    <row r="26" spans="1:33" s="880" customFormat="1" ht="96.75" customHeight="1">
      <c r="B26" s="881"/>
      <c r="C26" s="881"/>
      <c r="D26" s="881"/>
      <c r="E26" s="881"/>
      <c r="F26" s="881"/>
      <c r="G26" s="881"/>
      <c r="H26" s="881"/>
      <c r="I26" s="881"/>
      <c r="J26" s="881"/>
      <c r="K26" s="881"/>
      <c r="L26" s="881"/>
      <c r="M26" s="881"/>
      <c r="N26" s="881"/>
      <c r="O26" s="881"/>
      <c r="P26" s="881"/>
      <c r="Q26" s="881"/>
      <c r="R26" s="881"/>
      <c r="S26" s="881"/>
      <c r="T26" s="881"/>
      <c r="U26" s="881"/>
      <c r="V26" s="881"/>
      <c r="W26" s="881"/>
      <c r="X26" s="881"/>
      <c r="Y26" s="881"/>
      <c r="Z26" s="881"/>
      <c r="AA26" s="881"/>
      <c r="AB26" s="881"/>
      <c r="AC26" s="881"/>
      <c r="AD26" s="881"/>
      <c r="AE26" s="881"/>
      <c r="AF26" s="881"/>
      <c r="AG26" s="881"/>
    </row>
    <row r="27" spans="1:33" s="880" customFormat="1" ht="71.25" customHeight="1">
      <c r="B27" s="881"/>
      <c r="C27" s="881"/>
      <c r="D27" s="881"/>
      <c r="E27" s="881"/>
      <c r="F27" s="881"/>
      <c r="G27" s="893"/>
      <c r="H27" s="881"/>
      <c r="I27" s="881"/>
      <c r="J27" s="881"/>
      <c r="K27" s="2159" t="s">
        <v>931</v>
      </c>
      <c r="L27" s="2159"/>
      <c r="M27" s="2159"/>
      <c r="N27" s="2159"/>
      <c r="O27" s="2159"/>
      <c r="P27" s="2159"/>
      <c r="Q27" s="881"/>
      <c r="R27" s="881"/>
      <c r="S27" s="881"/>
      <c r="T27" s="881"/>
      <c r="U27" s="881"/>
      <c r="V27" s="881"/>
      <c r="W27" s="881"/>
      <c r="X27" s="881"/>
      <c r="Y27" s="881"/>
      <c r="Z27" s="881"/>
      <c r="AA27" s="881"/>
      <c r="AB27" s="881"/>
      <c r="AC27" s="881"/>
      <c r="AD27" s="881"/>
      <c r="AE27" s="881"/>
      <c r="AF27" s="881"/>
      <c r="AG27" s="881"/>
    </row>
    <row r="28" spans="1:33" s="880" customFormat="1" ht="25.5">
      <c r="B28" s="881"/>
      <c r="C28" s="881"/>
      <c r="D28" s="881"/>
      <c r="E28" s="881"/>
      <c r="F28" s="881"/>
      <c r="G28" s="893"/>
      <c r="H28" s="881"/>
      <c r="I28" s="881"/>
      <c r="J28" s="881"/>
      <c r="K28" s="892"/>
      <c r="L28" s="892"/>
      <c r="M28" s="892"/>
      <c r="N28" s="892"/>
      <c r="O28" s="892"/>
      <c r="P28" s="892"/>
      <c r="Q28" s="881"/>
      <c r="R28" s="881"/>
      <c r="S28" s="881"/>
      <c r="T28" s="881"/>
      <c r="U28" s="881"/>
      <c r="V28" s="881"/>
      <c r="W28" s="881"/>
      <c r="X28" s="881"/>
      <c r="Y28" s="881"/>
      <c r="Z28" s="881"/>
      <c r="AA28" s="881"/>
      <c r="AB28" s="881"/>
      <c r="AC28" s="881"/>
      <c r="AD28" s="881"/>
      <c r="AE28" s="881"/>
      <c r="AF28" s="881"/>
      <c r="AG28" s="881"/>
    </row>
    <row r="29" spans="1:33" s="880" customFormat="1" ht="25.5">
      <c r="B29" s="881"/>
      <c r="C29" s="881"/>
      <c r="D29" s="881"/>
      <c r="E29" s="881"/>
      <c r="F29" s="881"/>
      <c r="G29" s="893"/>
      <c r="H29" s="881"/>
      <c r="I29" s="881"/>
      <c r="J29" s="881"/>
      <c r="K29" s="892"/>
      <c r="L29" s="892"/>
      <c r="M29" s="892"/>
      <c r="N29" s="892"/>
      <c r="O29" s="892"/>
      <c r="P29" s="892"/>
      <c r="Q29" s="881"/>
      <c r="R29" s="881"/>
      <c r="S29" s="881"/>
      <c r="T29" s="881"/>
      <c r="U29" s="881"/>
      <c r="V29" s="881"/>
      <c r="W29" s="881"/>
      <c r="X29" s="881"/>
      <c r="Y29" s="881"/>
      <c r="Z29" s="881"/>
      <c r="AA29" s="881"/>
      <c r="AB29" s="881"/>
      <c r="AC29" s="881"/>
      <c r="AD29" s="881"/>
      <c r="AE29" s="881"/>
      <c r="AF29" s="881"/>
      <c r="AG29" s="881"/>
    </row>
    <row r="30" spans="1:33" s="880" customFormat="1" ht="39.75" customHeight="1">
      <c r="B30" s="881"/>
      <c r="C30" s="881"/>
      <c r="D30" s="891" t="s">
        <v>930</v>
      </c>
      <c r="E30" s="881"/>
      <c r="F30" s="881"/>
      <c r="G30" s="881"/>
      <c r="H30" s="881"/>
      <c r="I30" s="881"/>
      <c r="J30" s="881"/>
      <c r="K30" s="881"/>
      <c r="L30" s="881"/>
      <c r="M30" s="881"/>
      <c r="N30" s="881"/>
      <c r="O30" s="881"/>
      <c r="P30" s="881"/>
      <c r="Q30" s="881"/>
      <c r="R30" s="881"/>
      <c r="S30" s="881"/>
      <c r="T30" s="881"/>
      <c r="U30" s="881"/>
      <c r="V30" s="881"/>
      <c r="W30" s="881"/>
      <c r="X30" s="881"/>
      <c r="Y30" s="881"/>
      <c r="Z30" s="881"/>
      <c r="AA30" s="881"/>
      <c r="AB30" s="881"/>
      <c r="AC30" s="881"/>
      <c r="AD30" s="881"/>
      <c r="AE30" s="881"/>
      <c r="AF30" s="881"/>
      <c r="AG30" s="881"/>
    </row>
    <row r="31" spans="1:33" s="880" customFormat="1" ht="39.75" customHeight="1">
      <c r="B31" s="881"/>
      <c r="C31" s="881"/>
      <c r="D31" s="891"/>
      <c r="E31" s="881"/>
      <c r="F31" s="881"/>
      <c r="G31" s="881"/>
      <c r="H31" s="881"/>
      <c r="I31" s="881"/>
      <c r="J31" s="881"/>
      <c r="K31" s="881"/>
      <c r="L31" s="881"/>
      <c r="M31" s="881"/>
      <c r="N31" s="881"/>
      <c r="O31" s="881"/>
      <c r="P31" s="881"/>
      <c r="Q31" s="881"/>
      <c r="R31" s="881"/>
      <c r="S31" s="881"/>
      <c r="T31" s="881"/>
      <c r="U31" s="881"/>
      <c r="V31" s="881"/>
      <c r="W31" s="881"/>
      <c r="X31" s="881"/>
      <c r="Y31" s="881"/>
      <c r="Z31" s="881"/>
      <c r="AA31" s="881"/>
      <c r="AB31" s="881"/>
      <c r="AC31" s="881"/>
      <c r="AD31" s="881"/>
      <c r="AE31" s="881"/>
      <c r="AF31" s="881"/>
      <c r="AG31" s="881"/>
    </row>
    <row r="32" spans="1:33" s="880" customFormat="1" ht="39.75" customHeight="1">
      <c r="B32" s="881"/>
      <c r="C32" s="881"/>
      <c r="D32" s="891"/>
      <c r="E32" s="881"/>
      <c r="F32" s="881"/>
      <c r="G32" s="881"/>
      <c r="H32" s="881"/>
      <c r="I32" s="881"/>
      <c r="J32" s="881"/>
      <c r="K32" s="881"/>
      <c r="L32" s="881"/>
      <c r="M32" s="881"/>
      <c r="N32" s="881"/>
      <c r="O32" s="881"/>
      <c r="P32" s="881"/>
      <c r="Q32" s="881"/>
      <c r="R32" s="881"/>
      <c r="S32" s="881"/>
      <c r="T32" s="881"/>
      <c r="U32" s="881"/>
      <c r="V32" s="881"/>
      <c r="W32" s="881"/>
      <c r="X32" s="881"/>
      <c r="Y32" s="881"/>
      <c r="Z32" s="881"/>
      <c r="AA32" s="881"/>
      <c r="AB32" s="881"/>
      <c r="AC32" s="881"/>
      <c r="AD32" s="881"/>
      <c r="AE32" s="881"/>
      <c r="AF32" s="881"/>
      <c r="AG32" s="881"/>
    </row>
    <row r="33" spans="1:40" s="880" customFormat="1" ht="102.75" customHeight="1">
      <c r="A33" s="882"/>
      <c r="B33" s="881"/>
      <c r="C33" s="881"/>
      <c r="D33" s="881"/>
      <c r="E33" s="881"/>
      <c r="F33" s="881"/>
      <c r="G33" s="881"/>
      <c r="H33" s="881"/>
      <c r="I33" s="881"/>
      <c r="J33" s="881"/>
      <c r="K33" s="881"/>
      <c r="L33" s="881"/>
      <c r="M33" s="881"/>
      <c r="N33" s="881"/>
      <c r="O33" s="881"/>
      <c r="P33" s="881"/>
      <c r="Q33" s="881"/>
      <c r="R33" s="881"/>
      <c r="S33" s="881"/>
      <c r="T33" s="881"/>
      <c r="U33" s="881"/>
      <c r="V33" s="881"/>
      <c r="W33" s="881"/>
      <c r="X33" s="881"/>
      <c r="Y33" s="881"/>
      <c r="Z33" s="881"/>
      <c r="AA33" s="881"/>
      <c r="AB33" s="881"/>
      <c r="AC33" s="881"/>
      <c r="AD33" s="881"/>
      <c r="AE33" s="881"/>
      <c r="AF33" s="881"/>
      <c r="AG33" s="881"/>
    </row>
    <row r="34" spans="1:40" ht="15.75" customHeight="1">
      <c r="B34" s="881"/>
      <c r="C34" s="881"/>
      <c r="D34" s="881"/>
      <c r="E34" s="881"/>
      <c r="F34" s="889"/>
      <c r="G34" s="889"/>
      <c r="H34" s="889"/>
      <c r="I34" s="889"/>
      <c r="J34" s="889"/>
      <c r="K34" s="889"/>
      <c r="L34" s="889"/>
      <c r="M34" s="889"/>
      <c r="N34" s="889"/>
      <c r="O34" s="889"/>
      <c r="P34" s="889"/>
      <c r="Q34" s="889"/>
      <c r="R34" s="889"/>
      <c r="S34" s="889"/>
      <c r="T34" s="889"/>
      <c r="U34" s="889"/>
      <c r="V34" s="889"/>
      <c r="W34" s="889"/>
      <c r="X34" s="889"/>
      <c r="Y34" s="889"/>
      <c r="Z34" s="889"/>
      <c r="AA34" s="889"/>
      <c r="AB34" s="889"/>
      <c r="AC34" s="889"/>
      <c r="AD34" s="889"/>
      <c r="AE34" s="889"/>
      <c r="AF34" s="889"/>
      <c r="AG34" s="889"/>
      <c r="AH34" s="889"/>
      <c r="AI34" s="890"/>
      <c r="AJ34" s="889"/>
      <c r="AK34" s="883"/>
      <c r="AL34" s="883"/>
      <c r="AM34" s="883"/>
      <c r="AN34" s="883"/>
    </row>
    <row r="35" spans="1:40" customFormat="1" ht="60.75" customHeight="1">
      <c r="A35" s="815"/>
      <c r="B35" s="881"/>
      <c r="C35" s="2158" t="s">
        <v>929</v>
      </c>
      <c r="D35" s="2158"/>
      <c r="E35" s="2158"/>
      <c r="F35" s="2158"/>
      <c r="G35" s="2158"/>
      <c r="H35" s="2158"/>
      <c r="I35" s="2158"/>
      <c r="J35" s="2158"/>
      <c r="K35" s="2158"/>
      <c r="L35" s="2158"/>
      <c r="M35" s="2158"/>
      <c r="N35" s="2158"/>
      <c r="O35" s="2158"/>
      <c r="P35" s="2158"/>
      <c r="Q35" s="2158"/>
      <c r="R35" s="2158"/>
      <c r="S35" s="2158"/>
      <c r="T35" s="2158"/>
      <c r="U35" s="2158"/>
      <c r="V35" s="2158"/>
      <c r="W35" s="2158"/>
      <c r="X35" s="2158"/>
      <c r="Y35" s="2158"/>
      <c r="Z35" s="2158"/>
      <c r="AA35" s="2158"/>
      <c r="AB35" s="2158"/>
      <c r="AC35" s="2158"/>
      <c r="AD35" s="2158"/>
      <c r="AE35" s="2158"/>
      <c r="AF35" s="2158"/>
      <c r="AG35" s="2158"/>
      <c r="AH35" s="2158"/>
      <c r="AI35" s="888"/>
    </row>
    <row r="36" spans="1:40" customFormat="1" ht="60.75" customHeight="1">
      <c r="A36" s="815"/>
      <c r="B36" s="881"/>
      <c r="C36" s="2149" t="s">
        <v>854</v>
      </c>
      <c r="D36" s="2149"/>
      <c r="E36" s="2149"/>
      <c r="F36" s="2149"/>
      <c r="G36" s="2149"/>
      <c r="H36" s="2150" t="str">
        <f>入力シート!C5</f>
        <v>○○工業高専校舎改修工事</v>
      </c>
      <c r="I36" s="2151"/>
      <c r="J36" s="2151"/>
      <c r="K36" s="2151"/>
      <c r="L36" s="2151"/>
      <c r="M36" s="2151"/>
      <c r="N36" s="2151"/>
      <c r="O36" s="2151"/>
      <c r="P36" s="2151"/>
      <c r="Q36" s="2151"/>
      <c r="R36" s="2151"/>
      <c r="S36" s="2151"/>
      <c r="T36" s="2151"/>
      <c r="U36" s="2151"/>
      <c r="V36" s="2151"/>
      <c r="W36" s="2151"/>
      <c r="X36" s="2151"/>
      <c r="Y36" s="2151"/>
      <c r="Z36" s="2151"/>
      <c r="AA36" s="2151"/>
      <c r="AB36" s="2151"/>
      <c r="AC36" s="2151"/>
      <c r="AD36" s="2151"/>
      <c r="AE36" s="2151"/>
      <c r="AF36" s="2151"/>
      <c r="AG36" s="2151"/>
      <c r="AH36" s="2152"/>
      <c r="AI36" s="887"/>
    </row>
    <row r="37" spans="1:40" customFormat="1" ht="60.75" customHeight="1">
      <c r="A37" s="815"/>
      <c r="B37" s="881"/>
      <c r="C37" s="2149" t="s">
        <v>928</v>
      </c>
      <c r="D37" s="2149"/>
      <c r="E37" s="2149"/>
      <c r="F37" s="2149"/>
      <c r="G37" s="2149"/>
      <c r="H37" s="2150" t="str">
        <f>TEXT(入力シート!C17,"\###,###.－")</f>
        <v>¥175,665,000.-</v>
      </c>
      <c r="I37" s="2151"/>
      <c r="J37" s="2151"/>
      <c r="K37" s="2151"/>
      <c r="L37" s="2151"/>
      <c r="M37" s="2151"/>
      <c r="N37" s="2151"/>
      <c r="O37" s="2151"/>
      <c r="P37" s="2151"/>
      <c r="Q37" s="2151"/>
      <c r="R37" s="2151"/>
      <c r="S37" s="2151"/>
      <c r="T37" s="2151"/>
      <c r="U37" s="2151"/>
      <c r="V37" s="2151"/>
      <c r="W37" s="2151"/>
      <c r="X37" s="2151"/>
      <c r="Y37" s="2151"/>
      <c r="Z37" s="2151"/>
      <c r="AA37" s="2151"/>
      <c r="AB37" s="2151"/>
      <c r="AC37" s="2151"/>
      <c r="AD37" s="2151"/>
      <c r="AE37" s="2151"/>
      <c r="AF37" s="2151"/>
      <c r="AG37" s="2151"/>
      <c r="AH37" s="2152"/>
      <c r="AI37" s="815"/>
    </row>
    <row r="38" spans="1:40" customFormat="1" ht="60.75" customHeight="1">
      <c r="A38" s="815"/>
      <c r="B38" s="881"/>
      <c r="C38" s="2149" t="s">
        <v>927</v>
      </c>
      <c r="D38" s="2149"/>
      <c r="E38" s="2149"/>
      <c r="F38" s="2149"/>
      <c r="G38" s="2149"/>
      <c r="H38" s="2150" t="s">
        <v>926</v>
      </c>
      <c r="I38" s="2151"/>
      <c r="J38" s="2151"/>
      <c r="K38" s="2151"/>
      <c r="L38" s="2151"/>
      <c r="M38" s="2151"/>
      <c r="N38" s="2151"/>
      <c r="O38" s="2151"/>
      <c r="P38" s="2151"/>
      <c r="Q38" s="2151"/>
      <c r="R38" s="2151"/>
      <c r="S38" s="2151"/>
      <c r="T38" s="2151"/>
      <c r="U38" s="2151"/>
      <c r="V38" s="2151"/>
      <c r="W38" s="2151"/>
      <c r="X38" s="2151"/>
      <c r="Y38" s="2151"/>
      <c r="Z38" s="2151"/>
      <c r="AA38" s="2151"/>
      <c r="AB38" s="2151"/>
      <c r="AC38" s="2151"/>
      <c r="AD38" s="2151"/>
      <c r="AE38" s="2151"/>
      <c r="AF38" s="2151"/>
      <c r="AG38" s="2151"/>
      <c r="AH38" s="2152"/>
      <c r="AI38" s="815"/>
    </row>
    <row r="39" spans="1:40" customFormat="1" ht="60.75" customHeight="1">
      <c r="A39" s="815"/>
      <c r="B39" s="881"/>
      <c r="C39" s="2149" t="s">
        <v>925</v>
      </c>
      <c r="D39" s="2149"/>
      <c r="E39" s="2149"/>
      <c r="F39" s="2149"/>
      <c r="G39" s="2149"/>
      <c r="H39" s="2150" t="s">
        <v>924</v>
      </c>
      <c r="I39" s="2151"/>
      <c r="J39" s="2151"/>
      <c r="K39" s="2151"/>
      <c r="L39" s="2151"/>
      <c r="M39" s="2151"/>
      <c r="N39" s="2151"/>
      <c r="O39" s="2151"/>
      <c r="P39" s="2151"/>
      <c r="Q39" s="2151"/>
      <c r="R39" s="2151"/>
      <c r="S39" s="2151"/>
      <c r="T39" s="2151"/>
      <c r="U39" s="2151"/>
      <c r="V39" s="2151"/>
      <c r="W39" s="2151"/>
      <c r="X39" s="2151"/>
      <c r="Y39" s="2151"/>
      <c r="Z39" s="2151"/>
      <c r="AA39" s="2151"/>
      <c r="AB39" s="2151"/>
      <c r="AC39" s="2151"/>
      <c r="AD39" s="2151"/>
      <c r="AE39" s="2151"/>
      <c r="AF39" s="2151"/>
      <c r="AG39" s="2151"/>
      <c r="AH39" s="2152"/>
      <c r="AI39" s="815"/>
    </row>
    <row r="40" spans="1:40" customFormat="1" ht="60.75" customHeight="1">
      <c r="A40" s="815"/>
      <c r="B40" s="881"/>
      <c r="C40" s="2149" t="s">
        <v>1542</v>
      </c>
      <c r="D40" s="2149"/>
      <c r="E40" s="2149"/>
      <c r="F40" s="2149"/>
      <c r="G40" s="2149"/>
      <c r="H40" s="2150" t="s">
        <v>1541</v>
      </c>
      <c r="I40" s="2151"/>
      <c r="J40" s="2151"/>
      <c r="K40" s="2151"/>
      <c r="L40" s="2151"/>
      <c r="M40" s="2151"/>
      <c r="N40" s="2151"/>
      <c r="O40" s="2151"/>
      <c r="P40" s="2151"/>
      <c r="Q40" s="2151"/>
      <c r="R40" s="2151"/>
      <c r="S40" s="2151"/>
      <c r="T40" s="2151"/>
      <c r="U40" s="2151"/>
      <c r="V40" s="2151"/>
      <c r="W40" s="2151"/>
      <c r="X40" s="2151"/>
      <c r="Y40" s="2151"/>
      <c r="Z40" s="2151"/>
      <c r="AA40" s="2151"/>
      <c r="AB40" s="2151"/>
      <c r="AC40" s="2151"/>
      <c r="AD40" s="2151"/>
      <c r="AE40" s="2151"/>
      <c r="AF40" s="2151"/>
      <c r="AG40" s="2151"/>
      <c r="AH40" s="2152"/>
      <c r="AI40" s="815"/>
    </row>
    <row r="41" spans="1:40" customFormat="1" ht="60.75" customHeight="1">
      <c r="A41" s="815"/>
      <c r="B41" s="881"/>
      <c r="C41" s="2149" t="s">
        <v>923</v>
      </c>
      <c r="D41" s="2149"/>
      <c r="E41" s="2149"/>
      <c r="F41" s="2149"/>
      <c r="G41" s="2149"/>
      <c r="H41" s="2149"/>
      <c r="I41" s="2149"/>
      <c r="J41" s="2149"/>
      <c r="K41" s="2149"/>
      <c r="L41" s="2149"/>
      <c r="M41" s="2149"/>
      <c r="N41" s="2149"/>
      <c r="O41" s="2149"/>
      <c r="P41" s="2149"/>
      <c r="Q41" s="2149"/>
      <c r="R41" s="2149"/>
      <c r="S41" s="2149"/>
      <c r="T41" s="2149"/>
      <c r="U41" s="2149"/>
      <c r="V41" s="2149"/>
      <c r="W41" s="2149"/>
      <c r="X41" s="2149"/>
      <c r="Y41" s="2149"/>
      <c r="Z41" s="2149"/>
      <c r="AA41" s="2149"/>
      <c r="AB41" s="2149"/>
      <c r="AC41" s="2149"/>
      <c r="AD41" s="2149"/>
      <c r="AE41" s="2149"/>
      <c r="AF41" s="2149"/>
      <c r="AG41" s="2149"/>
      <c r="AH41" s="2149"/>
      <c r="AI41" s="884"/>
    </row>
    <row r="42" spans="1:40" s="492" customFormat="1" ht="58.5" customHeight="1">
      <c r="B42" s="886"/>
      <c r="C42" s="885" t="s">
        <v>922</v>
      </c>
      <c r="D42" s="885" t="s">
        <v>778</v>
      </c>
      <c r="E42" s="885" t="s">
        <v>921</v>
      </c>
      <c r="F42" s="2153" t="s">
        <v>920</v>
      </c>
      <c r="G42" s="2153"/>
      <c r="H42" s="2153"/>
      <c r="I42" s="2153"/>
      <c r="J42" s="2153"/>
      <c r="K42" s="2153"/>
      <c r="L42" s="2153"/>
      <c r="M42" s="2153"/>
      <c r="N42" s="2153"/>
      <c r="O42" s="2153"/>
      <c r="P42" s="2154"/>
      <c r="Q42" s="2149" t="s">
        <v>922</v>
      </c>
      <c r="R42" s="2149"/>
      <c r="S42" s="2149" t="s">
        <v>778</v>
      </c>
      <c r="T42" s="2149"/>
      <c r="U42" s="2149" t="s">
        <v>921</v>
      </c>
      <c r="V42" s="2149"/>
      <c r="W42" s="2149"/>
      <c r="X42" s="2155" t="s">
        <v>920</v>
      </c>
      <c r="Y42" s="2153"/>
      <c r="Z42" s="2153"/>
      <c r="AA42" s="2153"/>
      <c r="AB42" s="2153"/>
      <c r="AC42" s="2153"/>
      <c r="AD42" s="2153"/>
      <c r="AE42" s="2153"/>
      <c r="AF42" s="2153"/>
      <c r="AG42" s="2153"/>
      <c r="AH42" s="2154"/>
      <c r="AI42" s="886"/>
    </row>
    <row r="43" spans="1:40" customFormat="1" ht="58.5" customHeight="1">
      <c r="A43" s="815"/>
      <c r="B43" s="881"/>
      <c r="C43" s="885">
        <v>1</v>
      </c>
      <c r="D43" s="885" t="s">
        <v>907</v>
      </c>
      <c r="E43" s="885" t="s">
        <v>805</v>
      </c>
      <c r="F43" s="2147" t="s">
        <v>918</v>
      </c>
      <c r="G43" s="2147"/>
      <c r="H43" s="2147"/>
      <c r="I43" s="2147"/>
      <c r="J43" s="2147"/>
      <c r="K43" s="2147"/>
      <c r="L43" s="2147"/>
      <c r="M43" s="2147"/>
      <c r="N43" s="2147"/>
      <c r="O43" s="2147"/>
      <c r="P43" s="2148"/>
      <c r="Q43" s="2156">
        <v>16</v>
      </c>
      <c r="R43" s="2156"/>
      <c r="S43" s="2156" t="s">
        <v>904</v>
      </c>
      <c r="T43" s="2156"/>
      <c r="U43" s="2149" t="s">
        <v>805</v>
      </c>
      <c r="V43" s="2149"/>
      <c r="W43" s="2149"/>
      <c r="X43" s="2146" t="s">
        <v>917</v>
      </c>
      <c r="Y43" s="2147"/>
      <c r="Z43" s="2147"/>
      <c r="AA43" s="2147"/>
      <c r="AB43" s="2147"/>
      <c r="AC43" s="2147"/>
      <c r="AD43" s="2147"/>
      <c r="AE43" s="2147"/>
      <c r="AF43" s="2147"/>
      <c r="AG43" s="2147"/>
      <c r="AH43" s="2148"/>
      <c r="AI43" s="884"/>
    </row>
    <row r="44" spans="1:40" customFormat="1" ht="58.5" customHeight="1">
      <c r="A44" s="815"/>
      <c r="B44" s="881"/>
      <c r="C44" s="885">
        <v>2</v>
      </c>
      <c r="D44" s="885" t="s">
        <v>904</v>
      </c>
      <c r="E44" s="885" t="s">
        <v>903</v>
      </c>
      <c r="F44" s="2147" t="s">
        <v>918</v>
      </c>
      <c r="G44" s="2147"/>
      <c r="H44" s="2147"/>
      <c r="I44" s="2147"/>
      <c r="J44" s="2147"/>
      <c r="K44" s="2147"/>
      <c r="L44" s="2147"/>
      <c r="M44" s="2147"/>
      <c r="N44" s="2147"/>
      <c r="O44" s="2147"/>
      <c r="P44" s="2148"/>
      <c r="Q44" s="2156">
        <v>17</v>
      </c>
      <c r="R44" s="2156"/>
      <c r="S44" s="2156" t="s">
        <v>914</v>
      </c>
      <c r="T44" s="2156"/>
      <c r="U44" s="2149" t="s">
        <v>805</v>
      </c>
      <c r="V44" s="2149"/>
      <c r="W44" s="2149"/>
      <c r="X44" s="2146" t="s">
        <v>917</v>
      </c>
      <c r="Y44" s="2147"/>
      <c r="Z44" s="2147"/>
      <c r="AA44" s="2147"/>
      <c r="AB44" s="2147"/>
      <c r="AC44" s="2147"/>
      <c r="AD44" s="2147"/>
      <c r="AE44" s="2147"/>
      <c r="AF44" s="2147"/>
      <c r="AG44" s="2147"/>
      <c r="AH44" s="2148"/>
      <c r="AI44" s="884"/>
    </row>
    <row r="45" spans="1:40" customFormat="1" ht="58.5" customHeight="1">
      <c r="A45" s="815"/>
      <c r="B45" s="881"/>
      <c r="C45" s="885">
        <v>3</v>
      </c>
      <c r="D45" s="885" t="s">
        <v>914</v>
      </c>
      <c r="E45" s="885" t="s">
        <v>919</v>
      </c>
      <c r="F45" s="2147" t="s">
        <v>918</v>
      </c>
      <c r="G45" s="2147"/>
      <c r="H45" s="2147"/>
      <c r="I45" s="2147"/>
      <c r="J45" s="2147"/>
      <c r="K45" s="2147"/>
      <c r="L45" s="2147"/>
      <c r="M45" s="2147"/>
      <c r="N45" s="2147"/>
      <c r="O45" s="2147"/>
      <c r="P45" s="2148"/>
      <c r="Q45" s="2156">
        <v>18</v>
      </c>
      <c r="R45" s="2156"/>
      <c r="S45" s="2156" t="s">
        <v>912</v>
      </c>
      <c r="T45" s="2156"/>
      <c r="U45" s="2149" t="s">
        <v>805</v>
      </c>
      <c r="V45" s="2149"/>
      <c r="W45" s="2149"/>
      <c r="X45" s="2146" t="s">
        <v>917</v>
      </c>
      <c r="Y45" s="2147"/>
      <c r="Z45" s="2147"/>
      <c r="AA45" s="2147"/>
      <c r="AB45" s="2147"/>
      <c r="AC45" s="2147"/>
      <c r="AD45" s="2147"/>
      <c r="AE45" s="2147"/>
      <c r="AF45" s="2147"/>
      <c r="AG45" s="2147"/>
      <c r="AH45" s="2148"/>
      <c r="AI45" s="884"/>
    </row>
    <row r="46" spans="1:40" customFormat="1" ht="58.5" customHeight="1">
      <c r="A46" s="815"/>
      <c r="B46" s="881"/>
      <c r="C46" s="885">
        <v>4</v>
      </c>
      <c r="D46" s="885" t="s">
        <v>912</v>
      </c>
      <c r="E46" s="885" t="s">
        <v>805</v>
      </c>
      <c r="F46" s="2147" t="s">
        <v>918</v>
      </c>
      <c r="G46" s="2147"/>
      <c r="H46" s="2147"/>
      <c r="I46" s="2147"/>
      <c r="J46" s="2147"/>
      <c r="K46" s="2147"/>
      <c r="L46" s="2147"/>
      <c r="M46" s="2147"/>
      <c r="N46" s="2147"/>
      <c r="O46" s="2147"/>
      <c r="P46" s="2148"/>
      <c r="Q46" s="2156">
        <v>19</v>
      </c>
      <c r="R46" s="2156"/>
      <c r="S46" s="2156" t="s">
        <v>910</v>
      </c>
      <c r="T46" s="2156"/>
      <c r="U46" s="2149" t="s">
        <v>805</v>
      </c>
      <c r="V46" s="2149"/>
      <c r="W46" s="2149"/>
      <c r="X46" s="2146" t="s">
        <v>917</v>
      </c>
      <c r="Y46" s="2147"/>
      <c r="Z46" s="2147"/>
      <c r="AA46" s="2147"/>
      <c r="AB46" s="2147"/>
      <c r="AC46" s="2147"/>
      <c r="AD46" s="2147"/>
      <c r="AE46" s="2147"/>
      <c r="AF46" s="2147"/>
      <c r="AG46" s="2147"/>
      <c r="AH46" s="2148"/>
      <c r="AI46" s="884"/>
    </row>
    <row r="47" spans="1:40" customFormat="1" ht="58.5" customHeight="1">
      <c r="A47" s="815"/>
      <c r="B47" s="881"/>
      <c r="C47" s="885">
        <v>5</v>
      </c>
      <c r="D47" s="885" t="s">
        <v>910</v>
      </c>
      <c r="E47" s="885" t="s">
        <v>805</v>
      </c>
      <c r="F47" s="2147" t="s">
        <v>911</v>
      </c>
      <c r="G47" s="2147"/>
      <c r="H47" s="2147"/>
      <c r="I47" s="2147"/>
      <c r="J47" s="2147"/>
      <c r="K47" s="2147"/>
      <c r="L47" s="2147"/>
      <c r="M47" s="2147"/>
      <c r="N47" s="2147"/>
      <c r="O47" s="2147"/>
      <c r="P47" s="2148"/>
      <c r="Q47" s="2156">
        <v>20</v>
      </c>
      <c r="R47" s="2156"/>
      <c r="S47" s="2156" t="s">
        <v>909</v>
      </c>
      <c r="T47" s="2156"/>
      <c r="U47" s="2149" t="s">
        <v>805</v>
      </c>
      <c r="V47" s="2149"/>
      <c r="W47" s="2149"/>
      <c r="X47" s="2146" t="s">
        <v>913</v>
      </c>
      <c r="Y47" s="2147"/>
      <c r="Z47" s="2147"/>
      <c r="AA47" s="2147"/>
      <c r="AB47" s="2147"/>
      <c r="AC47" s="2147"/>
      <c r="AD47" s="2147"/>
      <c r="AE47" s="2147"/>
      <c r="AF47" s="2147"/>
      <c r="AG47" s="2147"/>
      <c r="AH47" s="2148"/>
      <c r="AI47" s="884"/>
    </row>
    <row r="48" spans="1:40" customFormat="1" ht="58.5" customHeight="1">
      <c r="A48" s="815"/>
      <c r="B48" s="881"/>
      <c r="C48" s="885">
        <v>6</v>
      </c>
      <c r="D48" s="885" t="s">
        <v>909</v>
      </c>
      <c r="E48" s="885" t="s">
        <v>805</v>
      </c>
      <c r="F48" s="2147" t="s">
        <v>913</v>
      </c>
      <c r="G48" s="2147"/>
      <c r="H48" s="2147"/>
      <c r="I48" s="2147"/>
      <c r="J48" s="2147"/>
      <c r="K48" s="2147"/>
      <c r="L48" s="2147"/>
      <c r="M48" s="2147"/>
      <c r="N48" s="2147"/>
      <c r="O48" s="2147"/>
      <c r="P48" s="2148"/>
      <c r="Q48" s="2156">
        <v>21</v>
      </c>
      <c r="R48" s="2156"/>
      <c r="S48" s="2156" t="s">
        <v>908</v>
      </c>
      <c r="T48" s="2156"/>
      <c r="U48" s="2149" t="s">
        <v>805</v>
      </c>
      <c r="V48" s="2149"/>
      <c r="W48" s="2149"/>
      <c r="X48" s="2146" t="s">
        <v>913</v>
      </c>
      <c r="Y48" s="2147"/>
      <c r="Z48" s="2147"/>
      <c r="AA48" s="2147"/>
      <c r="AB48" s="2147"/>
      <c r="AC48" s="2147"/>
      <c r="AD48" s="2147"/>
      <c r="AE48" s="2147"/>
      <c r="AF48" s="2147"/>
      <c r="AG48" s="2147"/>
      <c r="AH48" s="2148"/>
      <c r="AI48" s="884"/>
    </row>
    <row r="49" spans="1:41" customFormat="1" ht="58.5" customHeight="1">
      <c r="A49" s="815"/>
      <c r="B49" s="881"/>
      <c r="C49" s="885">
        <v>7</v>
      </c>
      <c r="D49" s="885" t="s">
        <v>908</v>
      </c>
      <c r="E49" s="885" t="s">
        <v>805</v>
      </c>
      <c r="F49" s="2147" t="s">
        <v>913</v>
      </c>
      <c r="G49" s="2147"/>
      <c r="H49" s="2147"/>
      <c r="I49" s="2147"/>
      <c r="J49" s="2147"/>
      <c r="K49" s="2147"/>
      <c r="L49" s="2147"/>
      <c r="M49" s="2147"/>
      <c r="N49" s="2147"/>
      <c r="O49" s="2147"/>
      <c r="P49" s="2148"/>
      <c r="Q49" s="2156">
        <v>22</v>
      </c>
      <c r="R49" s="2156"/>
      <c r="S49" s="2156" t="s">
        <v>907</v>
      </c>
      <c r="T49" s="2156"/>
      <c r="U49" s="2149" t="s">
        <v>805</v>
      </c>
      <c r="V49" s="2149"/>
      <c r="W49" s="2149"/>
      <c r="X49" s="2146" t="s">
        <v>916</v>
      </c>
      <c r="Y49" s="2147"/>
      <c r="Z49" s="2147"/>
      <c r="AA49" s="2147"/>
      <c r="AB49" s="2147"/>
      <c r="AC49" s="2147"/>
      <c r="AD49" s="2147"/>
      <c r="AE49" s="2147"/>
      <c r="AF49" s="2147"/>
      <c r="AG49" s="2147"/>
      <c r="AH49" s="2148"/>
      <c r="AI49" s="884"/>
    </row>
    <row r="50" spans="1:41" customFormat="1" ht="58.5" customHeight="1">
      <c r="A50" s="815"/>
      <c r="B50" s="881"/>
      <c r="C50" s="885">
        <v>8</v>
      </c>
      <c r="D50" s="885" t="s">
        <v>907</v>
      </c>
      <c r="E50" s="885" t="s">
        <v>805</v>
      </c>
      <c r="F50" s="2147" t="s">
        <v>913</v>
      </c>
      <c r="G50" s="2147"/>
      <c r="H50" s="2147"/>
      <c r="I50" s="2147"/>
      <c r="J50" s="2147"/>
      <c r="K50" s="2147"/>
      <c r="L50" s="2147"/>
      <c r="M50" s="2147"/>
      <c r="N50" s="2147"/>
      <c r="O50" s="2147"/>
      <c r="P50" s="2148"/>
      <c r="Q50" s="2156">
        <v>23</v>
      </c>
      <c r="R50" s="2156"/>
      <c r="S50" s="2156" t="s">
        <v>904</v>
      </c>
      <c r="T50" s="2156"/>
      <c r="U50" s="2149" t="s">
        <v>805</v>
      </c>
      <c r="V50" s="2149"/>
      <c r="W50" s="2149"/>
      <c r="X50" s="2146" t="s">
        <v>901</v>
      </c>
      <c r="Y50" s="2147"/>
      <c r="Z50" s="2147"/>
      <c r="AA50" s="2147"/>
      <c r="AB50" s="2147"/>
      <c r="AC50" s="2147"/>
      <c r="AD50" s="2147"/>
      <c r="AE50" s="2147"/>
      <c r="AF50" s="2147"/>
      <c r="AG50" s="2147"/>
      <c r="AH50" s="2148"/>
      <c r="AI50" s="884"/>
    </row>
    <row r="51" spans="1:41" customFormat="1" ht="58.5" customHeight="1">
      <c r="A51" s="815"/>
      <c r="B51" s="881"/>
      <c r="C51" s="885">
        <v>9</v>
      </c>
      <c r="D51" s="885" t="s">
        <v>904</v>
      </c>
      <c r="E51" s="885" t="s">
        <v>805</v>
      </c>
      <c r="F51" s="2147" t="s">
        <v>913</v>
      </c>
      <c r="G51" s="2147"/>
      <c r="H51" s="2147"/>
      <c r="I51" s="2147"/>
      <c r="J51" s="2147"/>
      <c r="K51" s="2147"/>
      <c r="L51" s="2147"/>
      <c r="M51" s="2147"/>
      <c r="N51" s="2147"/>
      <c r="O51" s="2147"/>
      <c r="P51" s="2148"/>
      <c r="Q51" s="2156">
        <v>24</v>
      </c>
      <c r="R51" s="2156"/>
      <c r="S51" s="2156" t="s">
        <v>914</v>
      </c>
      <c r="T51" s="2156"/>
      <c r="U51" s="2156" t="s">
        <v>915</v>
      </c>
      <c r="V51" s="2156"/>
      <c r="W51" s="2156"/>
      <c r="X51" s="2146" t="s">
        <v>901</v>
      </c>
      <c r="Y51" s="2147"/>
      <c r="Z51" s="2147"/>
      <c r="AA51" s="2147"/>
      <c r="AB51" s="2147"/>
      <c r="AC51" s="2147"/>
      <c r="AD51" s="2147"/>
      <c r="AE51" s="2147"/>
      <c r="AF51" s="2147"/>
      <c r="AG51" s="2147"/>
      <c r="AH51" s="2148"/>
      <c r="AI51" s="884"/>
    </row>
    <row r="52" spans="1:41" customFormat="1" ht="58.5" customHeight="1">
      <c r="A52" s="815"/>
      <c r="B52" s="881"/>
      <c r="C52" s="885">
        <v>10</v>
      </c>
      <c r="D52" s="885" t="s">
        <v>914</v>
      </c>
      <c r="E52" s="885" t="s">
        <v>805</v>
      </c>
      <c r="F52" s="2147" t="s">
        <v>913</v>
      </c>
      <c r="G52" s="2147"/>
      <c r="H52" s="2147"/>
      <c r="I52" s="2147"/>
      <c r="J52" s="2147"/>
      <c r="K52" s="2147"/>
      <c r="L52" s="2147"/>
      <c r="M52" s="2147"/>
      <c r="N52" s="2147"/>
      <c r="O52" s="2147"/>
      <c r="P52" s="2148"/>
      <c r="Q52" s="2156">
        <v>25</v>
      </c>
      <c r="R52" s="2156"/>
      <c r="S52" s="2156" t="s">
        <v>912</v>
      </c>
      <c r="T52" s="2156"/>
      <c r="U52" s="2149" t="s">
        <v>805</v>
      </c>
      <c r="V52" s="2149"/>
      <c r="W52" s="2149"/>
      <c r="X52" s="2146" t="s">
        <v>901</v>
      </c>
      <c r="Y52" s="2147"/>
      <c r="Z52" s="2147"/>
      <c r="AA52" s="2147"/>
      <c r="AB52" s="2147"/>
      <c r="AC52" s="2147"/>
      <c r="AD52" s="2147"/>
      <c r="AE52" s="2147"/>
      <c r="AF52" s="2147"/>
      <c r="AG52" s="2147"/>
      <c r="AH52" s="2148"/>
      <c r="AI52" s="884"/>
    </row>
    <row r="53" spans="1:41" customFormat="1" ht="58.5" customHeight="1">
      <c r="A53" s="815"/>
      <c r="B53" s="881"/>
      <c r="C53" s="885">
        <v>11</v>
      </c>
      <c r="D53" s="885" t="s">
        <v>912</v>
      </c>
      <c r="E53" s="885" t="s">
        <v>805</v>
      </c>
      <c r="F53" s="2147" t="s">
        <v>905</v>
      </c>
      <c r="G53" s="2147"/>
      <c r="H53" s="2147"/>
      <c r="I53" s="2147"/>
      <c r="J53" s="2147"/>
      <c r="K53" s="2147"/>
      <c r="L53" s="2147"/>
      <c r="M53" s="2147"/>
      <c r="N53" s="2147"/>
      <c r="O53" s="2147"/>
      <c r="P53" s="2148"/>
      <c r="Q53" s="2156">
        <v>26</v>
      </c>
      <c r="R53" s="2156"/>
      <c r="S53" s="2156" t="s">
        <v>910</v>
      </c>
      <c r="T53" s="2156"/>
      <c r="U53" s="2149" t="s">
        <v>805</v>
      </c>
      <c r="V53" s="2149"/>
      <c r="W53" s="2149"/>
      <c r="X53" s="2146" t="s">
        <v>911</v>
      </c>
      <c r="Y53" s="2147"/>
      <c r="Z53" s="2147"/>
      <c r="AA53" s="2147"/>
      <c r="AB53" s="2147"/>
      <c r="AC53" s="2147"/>
      <c r="AD53" s="2147"/>
      <c r="AE53" s="2147"/>
      <c r="AF53" s="2147"/>
      <c r="AG53" s="2147"/>
      <c r="AH53" s="2148"/>
      <c r="AI53" s="884"/>
    </row>
    <row r="54" spans="1:41" customFormat="1" ht="58.5" customHeight="1">
      <c r="A54" s="815"/>
      <c r="B54" s="881"/>
      <c r="C54" s="885">
        <v>12</v>
      </c>
      <c r="D54" s="885" t="s">
        <v>910</v>
      </c>
      <c r="E54" s="885" t="s">
        <v>805</v>
      </c>
      <c r="F54" s="2147" t="s">
        <v>905</v>
      </c>
      <c r="G54" s="2147"/>
      <c r="H54" s="2147"/>
      <c r="I54" s="2147"/>
      <c r="J54" s="2147"/>
      <c r="K54" s="2147"/>
      <c r="L54" s="2147"/>
      <c r="M54" s="2147"/>
      <c r="N54" s="2147"/>
      <c r="O54" s="2147"/>
      <c r="P54" s="2148"/>
      <c r="Q54" s="2156">
        <v>27</v>
      </c>
      <c r="R54" s="2156"/>
      <c r="S54" s="2156" t="s">
        <v>909</v>
      </c>
      <c r="T54" s="2156"/>
      <c r="U54" s="2149" t="s">
        <v>805</v>
      </c>
      <c r="V54" s="2149"/>
      <c r="W54" s="2149"/>
      <c r="X54" s="2146" t="s">
        <v>901</v>
      </c>
      <c r="Y54" s="2147"/>
      <c r="Z54" s="2147"/>
      <c r="AA54" s="2147"/>
      <c r="AB54" s="2147"/>
      <c r="AC54" s="2147"/>
      <c r="AD54" s="2147"/>
      <c r="AE54" s="2147"/>
      <c r="AF54" s="2147"/>
      <c r="AG54" s="2147"/>
      <c r="AH54" s="2148"/>
      <c r="AI54" s="884"/>
    </row>
    <row r="55" spans="1:41" customFormat="1" ht="58.5" customHeight="1">
      <c r="A55" s="815"/>
      <c r="B55" s="881"/>
      <c r="C55" s="885">
        <v>13</v>
      </c>
      <c r="D55" s="885" t="s">
        <v>909</v>
      </c>
      <c r="E55" s="885" t="s">
        <v>805</v>
      </c>
      <c r="F55" s="2147" t="s">
        <v>905</v>
      </c>
      <c r="G55" s="2147"/>
      <c r="H55" s="2147"/>
      <c r="I55" s="2147"/>
      <c r="J55" s="2147"/>
      <c r="K55" s="2147"/>
      <c r="L55" s="2147"/>
      <c r="M55" s="2147"/>
      <c r="N55" s="2147"/>
      <c r="O55" s="2147"/>
      <c r="P55" s="2148"/>
      <c r="Q55" s="2156">
        <v>28</v>
      </c>
      <c r="R55" s="2156"/>
      <c r="S55" s="2156" t="s">
        <v>908</v>
      </c>
      <c r="T55" s="2156"/>
      <c r="U55" s="2149" t="s">
        <v>805</v>
      </c>
      <c r="V55" s="2149"/>
      <c r="W55" s="2149"/>
      <c r="X55" s="2146" t="s">
        <v>901</v>
      </c>
      <c r="Y55" s="2147"/>
      <c r="Z55" s="2147"/>
      <c r="AA55" s="2147"/>
      <c r="AB55" s="2147"/>
      <c r="AC55" s="2147"/>
      <c r="AD55" s="2147"/>
      <c r="AE55" s="2147"/>
      <c r="AF55" s="2147"/>
      <c r="AG55" s="2147"/>
      <c r="AH55" s="2148"/>
      <c r="AI55" s="884"/>
    </row>
    <row r="56" spans="1:41" customFormat="1" ht="58.5" customHeight="1">
      <c r="A56" s="815"/>
      <c r="B56" s="881"/>
      <c r="C56" s="885">
        <v>14</v>
      </c>
      <c r="D56" s="885" t="s">
        <v>908</v>
      </c>
      <c r="E56" s="885" t="s">
        <v>805</v>
      </c>
      <c r="F56" s="2147" t="s">
        <v>905</v>
      </c>
      <c r="G56" s="2147"/>
      <c r="H56" s="2147"/>
      <c r="I56" s="2147"/>
      <c r="J56" s="2147"/>
      <c r="K56" s="2147"/>
      <c r="L56" s="2147"/>
      <c r="M56" s="2147"/>
      <c r="N56" s="2147"/>
      <c r="O56" s="2147"/>
      <c r="P56" s="2148"/>
      <c r="Q56" s="2156">
        <v>29</v>
      </c>
      <c r="R56" s="2156"/>
      <c r="S56" s="2156" t="s">
        <v>907</v>
      </c>
      <c r="T56" s="2156"/>
      <c r="U56" s="2149" t="s">
        <v>805</v>
      </c>
      <c r="V56" s="2149"/>
      <c r="W56" s="2149"/>
      <c r="X56" s="2146" t="s">
        <v>901</v>
      </c>
      <c r="Y56" s="2147"/>
      <c r="Z56" s="2147"/>
      <c r="AA56" s="2147"/>
      <c r="AB56" s="2147"/>
      <c r="AC56" s="2147"/>
      <c r="AD56" s="2147"/>
      <c r="AE56" s="2147"/>
      <c r="AF56" s="2147"/>
      <c r="AG56" s="2147"/>
      <c r="AH56" s="2148"/>
      <c r="AI56" s="884"/>
    </row>
    <row r="57" spans="1:41" customFormat="1" ht="58.5" customHeight="1">
      <c r="A57" s="815"/>
      <c r="B57" s="881"/>
      <c r="C57" s="885">
        <v>15</v>
      </c>
      <c r="D57" s="885" t="s">
        <v>906</v>
      </c>
      <c r="E57" s="885" t="s">
        <v>805</v>
      </c>
      <c r="F57" s="2147" t="s">
        <v>905</v>
      </c>
      <c r="G57" s="2147"/>
      <c r="H57" s="2147"/>
      <c r="I57" s="2147"/>
      <c r="J57" s="2147"/>
      <c r="K57" s="2147"/>
      <c r="L57" s="2147"/>
      <c r="M57" s="2147"/>
      <c r="N57" s="2147"/>
      <c r="O57" s="2147"/>
      <c r="P57" s="2148"/>
      <c r="Q57" s="2156">
        <v>30</v>
      </c>
      <c r="R57" s="2156"/>
      <c r="S57" s="2156" t="s">
        <v>904</v>
      </c>
      <c r="T57" s="2156"/>
      <c r="U57" s="2149" t="s">
        <v>903</v>
      </c>
      <c r="V57" s="2149"/>
      <c r="W57" s="2149"/>
      <c r="X57" s="2146" t="s">
        <v>901</v>
      </c>
      <c r="Y57" s="2147"/>
      <c r="Z57" s="2147"/>
      <c r="AA57" s="2147"/>
      <c r="AB57" s="2147"/>
      <c r="AC57" s="2147"/>
      <c r="AD57" s="2147"/>
      <c r="AE57" s="2147"/>
      <c r="AF57" s="2147"/>
      <c r="AG57" s="2147"/>
      <c r="AH57" s="2148"/>
      <c r="AI57" s="884"/>
    </row>
    <row r="58" spans="1:41" customFormat="1" ht="58.5" customHeight="1">
      <c r="A58" s="815"/>
      <c r="B58" s="881"/>
      <c r="C58" s="885"/>
      <c r="D58" s="885"/>
      <c r="E58" s="885"/>
      <c r="F58" s="2205"/>
      <c r="G58" s="2205"/>
      <c r="H58" s="2205"/>
      <c r="I58" s="2205"/>
      <c r="J58" s="2205"/>
      <c r="K58" s="2205"/>
      <c r="L58" s="2205"/>
      <c r="M58" s="2205"/>
      <c r="N58" s="2205"/>
      <c r="O58" s="2205"/>
      <c r="P58" s="2206"/>
      <c r="Q58" s="2156">
        <v>31</v>
      </c>
      <c r="R58" s="2156"/>
      <c r="S58" s="2156" t="s">
        <v>902</v>
      </c>
      <c r="T58" s="2156"/>
      <c r="U58" s="2156" t="s">
        <v>805</v>
      </c>
      <c r="V58" s="2156"/>
      <c r="W58" s="2156"/>
      <c r="X58" s="2146" t="s">
        <v>901</v>
      </c>
      <c r="Y58" s="2147"/>
      <c r="Z58" s="2147"/>
      <c r="AA58" s="2147"/>
      <c r="AB58" s="2147"/>
      <c r="AC58" s="2147"/>
      <c r="AD58" s="2147"/>
      <c r="AE58" s="2147"/>
      <c r="AF58" s="2147"/>
      <c r="AG58" s="2147"/>
      <c r="AH58" s="2148"/>
      <c r="AI58" s="884"/>
    </row>
    <row r="59" spans="1:41" ht="23.25" customHeight="1">
      <c r="F59" s="2207"/>
      <c r="G59" s="2207"/>
      <c r="H59" s="2207"/>
      <c r="I59" s="2207"/>
      <c r="J59" s="2207"/>
      <c r="K59" s="2207"/>
      <c r="L59" s="2207"/>
      <c r="M59" s="2207"/>
      <c r="N59" s="2207"/>
      <c r="O59" s="2207"/>
      <c r="P59" s="2207"/>
      <c r="Q59" s="2207"/>
      <c r="R59" s="2207"/>
      <c r="S59" s="2207"/>
      <c r="T59" s="2207"/>
      <c r="U59" s="2207"/>
      <c r="V59" s="2207"/>
      <c r="W59" s="2207"/>
      <c r="X59" s="2207"/>
      <c r="Y59" s="2207"/>
      <c r="Z59" s="2207"/>
      <c r="AA59" s="2207"/>
      <c r="AB59" s="2207"/>
      <c r="AC59" s="2207"/>
      <c r="AD59" s="2207"/>
      <c r="AE59" s="2207"/>
      <c r="AF59" s="2207"/>
      <c r="AG59" s="2207"/>
      <c r="AH59" s="2207"/>
      <c r="AI59" s="2207"/>
      <c r="AJ59" s="2207"/>
      <c r="AK59" s="2207"/>
      <c r="AL59" s="2207"/>
      <c r="AM59" s="2207"/>
      <c r="AN59" s="2207"/>
      <c r="AO59" s="2207"/>
    </row>
    <row r="60" spans="1:41" s="880" customFormat="1" ht="28.5" customHeight="1">
      <c r="A60" s="882"/>
      <c r="B60" s="881"/>
      <c r="C60" s="2225" t="s">
        <v>1543</v>
      </c>
      <c r="D60" s="2226"/>
      <c r="E60" s="2226"/>
      <c r="F60" s="2226"/>
      <c r="G60" s="2226"/>
      <c r="H60" s="2226"/>
      <c r="I60" s="2226"/>
      <c r="J60" s="2226"/>
      <c r="K60" s="2226"/>
      <c r="L60" s="2226"/>
      <c r="M60" s="2226"/>
      <c r="N60" s="2226"/>
      <c r="O60" s="2226"/>
      <c r="P60" s="2226"/>
      <c r="Q60" s="2226"/>
      <c r="R60" s="2226"/>
      <c r="S60" s="2226"/>
      <c r="T60" s="2226"/>
      <c r="U60" s="2226"/>
      <c r="V60" s="2226"/>
      <c r="W60" s="2226"/>
      <c r="X60" s="2226"/>
      <c r="Y60" s="2226"/>
      <c r="Z60" s="2226"/>
      <c r="AA60" s="2226"/>
      <c r="AB60" s="2226"/>
      <c r="AC60" s="2226"/>
      <c r="AD60" s="2226"/>
      <c r="AE60" s="2226"/>
      <c r="AF60" s="2226"/>
      <c r="AG60" s="2226"/>
      <c r="AH60" s="2227"/>
      <c r="AI60" s="881"/>
      <c r="AJ60" s="881"/>
    </row>
    <row r="61" spans="1:41" s="880" customFormat="1" ht="88.5" customHeight="1">
      <c r="A61" s="882"/>
      <c r="B61" s="881"/>
      <c r="C61" s="2222"/>
      <c r="D61" s="2223"/>
      <c r="E61" s="2223"/>
      <c r="F61" s="2223"/>
      <c r="G61" s="2223"/>
      <c r="H61" s="2223"/>
      <c r="I61" s="2223"/>
      <c r="J61" s="2223"/>
      <c r="K61" s="2223"/>
      <c r="L61" s="2223"/>
      <c r="M61" s="2223"/>
      <c r="N61" s="2223"/>
      <c r="O61" s="2223"/>
      <c r="P61" s="2223"/>
      <c r="Q61" s="2223"/>
      <c r="R61" s="2223"/>
      <c r="S61" s="2223"/>
      <c r="T61" s="2223"/>
      <c r="U61" s="2223"/>
      <c r="V61" s="2223"/>
      <c r="W61" s="2223"/>
      <c r="X61" s="2223"/>
      <c r="Y61" s="2223"/>
      <c r="Z61" s="2223"/>
      <c r="AA61" s="2223"/>
      <c r="AB61" s="2223"/>
      <c r="AC61" s="2223"/>
      <c r="AD61" s="2223"/>
      <c r="AE61" s="2223"/>
      <c r="AF61" s="2223"/>
      <c r="AG61" s="2223"/>
      <c r="AH61" s="2224"/>
      <c r="AI61" s="881"/>
      <c r="AJ61" s="881"/>
    </row>
    <row r="62" spans="1:41" s="880" customFormat="1" ht="6" customHeight="1">
      <c r="A62" s="882"/>
      <c r="B62" s="881"/>
      <c r="C62" s="881"/>
      <c r="D62" s="881"/>
      <c r="E62" s="881"/>
      <c r="F62" s="881"/>
      <c r="G62" s="881"/>
      <c r="H62" s="881"/>
      <c r="I62" s="881"/>
      <c r="J62" s="881"/>
      <c r="K62" s="881"/>
      <c r="L62" s="881"/>
      <c r="M62" s="881"/>
      <c r="N62" s="881"/>
      <c r="O62" s="881"/>
      <c r="P62" s="881"/>
      <c r="Q62" s="881"/>
      <c r="R62" s="881"/>
      <c r="S62" s="881"/>
      <c r="T62" s="881"/>
      <c r="U62" s="881"/>
      <c r="V62" s="881"/>
      <c r="W62" s="881"/>
      <c r="X62" s="881"/>
      <c r="Y62" s="881"/>
      <c r="Z62" s="881"/>
      <c r="AA62" s="881"/>
      <c r="AB62" s="881"/>
      <c r="AC62" s="881"/>
      <c r="AD62" s="881"/>
      <c r="AE62" s="881"/>
      <c r="AF62" s="881"/>
      <c r="AG62" s="881"/>
      <c r="AH62" s="881"/>
      <c r="AI62" s="881"/>
      <c r="AJ62" s="881"/>
    </row>
    <row r="63" spans="1:41" ht="18.75" customHeight="1">
      <c r="A63" s="879"/>
      <c r="B63" s="2234" t="s">
        <v>900</v>
      </c>
      <c r="C63" s="2234"/>
      <c r="D63" s="2234"/>
      <c r="E63" s="2234"/>
      <c r="F63" s="2234"/>
      <c r="G63" s="2234"/>
      <c r="H63" s="2234"/>
      <c r="I63" s="2234"/>
      <c r="J63" s="2234"/>
      <c r="K63" s="2234"/>
      <c r="L63" s="2234"/>
      <c r="M63" s="2234"/>
      <c r="N63" s="2234"/>
      <c r="O63" s="2234"/>
      <c r="P63" s="2234"/>
      <c r="Q63" s="2234"/>
      <c r="R63" s="2234"/>
      <c r="S63" s="2234"/>
      <c r="T63" s="2234"/>
      <c r="U63" s="2234"/>
      <c r="V63" s="2234"/>
      <c r="W63" s="2234"/>
      <c r="X63" s="2234"/>
      <c r="Y63" s="2234"/>
      <c r="Z63" s="2234"/>
      <c r="AA63" s="2234"/>
      <c r="AB63" s="2234"/>
      <c r="AC63" s="2234"/>
      <c r="AD63" s="2234"/>
      <c r="AE63" s="2234"/>
      <c r="AF63" s="2234"/>
      <c r="AG63" s="2234"/>
      <c r="AH63" s="2234"/>
      <c r="AI63" s="2234"/>
    </row>
    <row r="64" spans="1:41" ht="18.75" customHeight="1">
      <c r="B64" s="2161"/>
      <c r="C64" s="2161"/>
      <c r="D64" s="2161"/>
      <c r="E64" s="2161"/>
      <c r="F64" s="2161"/>
      <c r="G64" s="2161"/>
      <c r="H64" s="2161"/>
      <c r="I64" s="2161"/>
      <c r="J64" s="2161"/>
      <c r="K64" s="2161"/>
      <c r="L64" s="2161"/>
      <c r="M64" s="2161"/>
      <c r="N64" s="2161"/>
      <c r="O64" s="2161"/>
      <c r="P64" s="2161"/>
      <c r="Q64" s="2161"/>
      <c r="R64" s="2161"/>
      <c r="S64" s="2161"/>
      <c r="T64" s="2161"/>
      <c r="U64" s="2161"/>
      <c r="V64" s="2161"/>
      <c r="W64" s="2161"/>
      <c r="X64" s="2161"/>
      <c r="Y64" s="2161"/>
      <c r="Z64" s="2161"/>
      <c r="AA64" s="2161"/>
      <c r="AB64" s="2161"/>
      <c r="AC64" s="2161"/>
      <c r="AD64" s="2161"/>
      <c r="AE64" s="2161"/>
      <c r="AF64" s="2161"/>
      <c r="AG64" s="2161"/>
      <c r="AH64" s="2161"/>
      <c r="AI64" s="2161"/>
    </row>
    <row r="65" spans="2:35" ht="29.25" customHeight="1">
      <c r="B65" s="2170" t="s">
        <v>899</v>
      </c>
      <c r="C65" s="2171"/>
      <c r="D65" s="2171"/>
      <c r="E65" s="2171"/>
      <c r="F65" s="2172"/>
      <c r="G65" s="2208" t="str">
        <f>入力シート!C5</f>
        <v>○○工業高専校舎改修工事</v>
      </c>
      <c r="H65" s="2209"/>
      <c r="I65" s="2209"/>
      <c r="J65" s="2209"/>
      <c r="K65" s="2209"/>
      <c r="L65" s="2209"/>
      <c r="M65" s="2209"/>
      <c r="N65" s="2209"/>
      <c r="O65" s="2209"/>
      <c r="P65" s="2209"/>
      <c r="Q65" s="2209"/>
      <c r="R65" s="2209"/>
      <c r="S65" s="2209"/>
      <c r="T65" s="2209"/>
      <c r="U65" s="2209"/>
      <c r="V65" s="2209"/>
      <c r="W65" s="2209"/>
      <c r="X65" s="2209"/>
      <c r="Y65" s="2209"/>
      <c r="Z65" s="2209"/>
      <c r="AA65" s="2209"/>
      <c r="AB65" s="2209"/>
      <c r="AC65" s="2209"/>
      <c r="AD65" s="2209"/>
      <c r="AE65" s="2209"/>
      <c r="AF65" s="2209"/>
      <c r="AG65" s="2209"/>
      <c r="AH65" s="2209"/>
      <c r="AI65" s="2210"/>
    </row>
    <row r="66" spans="2:35" ht="15.75" customHeight="1">
      <c r="B66" s="2170" t="s">
        <v>898</v>
      </c>
      <c r="C66" s="2171"/>
      <c r="D66" s="2171"/>
      <c r="E66" s="2171"/>
      <c r="F66" s="2172"/>
      <c r="G66" s="2173" t="str">
        <f>入力シート!C16</f>
        <v>○○　○○</v>
      </c>
      <c r="H66" s="2174"/>
      <c r="I66" s="2174"/>
      <c r="J66" s="2174"/>
      <c r="K66" s="2174"/>
      <c r="L66" s="2174"/>
      <c r="M66" s="2174"/>
      <c r="N66" s="2174"/>
      <c r="O66" s="2174"/>
      <c r="P66" s="2174"/>
      <c r="Q66" s="2174"/>
      <c r="R66" s="2175"/>
      <c r="S66" s="2167" t="s">
        <v>897</v>
      </c>
      <c r="T66" s="2168"/>
      <c r="U66" s="2168"/>
      <c r="V66" s="2168"/>
      <c r="W66" s="2168"/>
      <c r="X66" s="2168"/>
      <c r="Y66" s="2168"/>
      <c r="Z66" s="2168"/>
      <c r="AA66" s="2168"/>
      <c r="AB66" s="2235" t="str">
        <f>入力シート!C27</f>
        <v>○○ ○○</v>
      </c>
      <c r="AC66" s="2236"/>
      <c r="AD66" s="2236"/>
      <c r="AE66" s="2236"/>
      <c r="AF66" s="2236"/>
      <c r="AG66" s="2236"/>
      <c r="AH66" s="2236"/>
      <c r="AI66" s="2237"/>
    </row>
    <row r="67" spans="2:35" ht="15.75" customHeight="1">
      <c r="B67" s="2170"/>
      <c r="C67" s="2171"/>
      <c r="D67" s="2171"/>
      <c r="E67" s="2171"/>
      <c r="F67" s="2172"/>
      <c r="G67" s="2176"/>
      <c r="H67" s="2177"/>
      <c r="I67" s="2177"/>
      <c r="J67" s="2177"/>
      <c r="K67" s="2177"/>
      <c r="L67" s="2177"/>
      <c r="M67" s="2177"/>
      <c r="N67" s="2177"/>
      <c r="O67" s="2177"/>
      <c r="P67" s="2177"/>
      <c r="Q67" s="2177"/>
      <c r="R67" s="2178"/>
      <c r="S67" s="2241"/>
      <c r="T67" s="2161"/>
      <c r="U67" s="2161"/>
      <c r="V67" s="2161"/>
      <c r="W67" s="2161"/>
      <c r="X67" s="2161"/>
      <c r="Y67" s="2161"/>
      <c r="Z67" s="2161"/>
      <c r="AA67" s="2161"/>
      <c r="AB67" s="2238"/>
      <c r="AC67" s="2239"/>
      <c r="AD67" s="2239"/>
      <c r="AE67" s="2239"/>
      <c r="AF67" s="2239"/>
      <c r="AG67" s="2239"/>
      <c r="AH67" s="2239"/>
      <c r="AI67" s="2240"/>
    </row>
    <row r="68" spans="2:35" ht="29.25" customHeight="1">
      <c r="B68" s="2170" t="s">
        <v>1350</v>
      </c>
      <c r="C68" s="2171"/>
      <c r="D68" s="2171"/>
      <c r="E68" s="2171"/>
      <c r="F68" s="2172"/>
      <c r="G68" s="2170" t="str">
        <f>入力シート!C22</f>
        <v>株式会社 ○○組</v>
      </c>
      <c r="H68" s="2171"/>
      <c r="I68" s="2171"/>
      <c r="J68" s="2171"/>
      <c r="K68" s="2171"/>
      <c r="L68" s="2171"/>
      <c r="M68" s="2171"/>
      <c r="N68" s="2171"/>
      <c r="O68" s="2171"/>
      <c r="P68" s="2171"/>
      <c r="Q68" s="2171"/>
      <c r="R68" s="2171"/>
      <c r="S68" s="2171"/>
      <c r="T68" s="2171"/>
      <c r="U68" s="2171"/>
      <c r="V68" s="2171"/>
      <c r="W68" s="2171"/>
      <c r="X68" s="2172"/>
      <c r="Y68" s="2170" t="s">
        <v>896</v>
      </c>
      <c r="Z68" s="2171"/>
      <c r="AA68" s="2171"/>
      <c r="AB68" s="2171"/>
      <c r="AC68" s="2171"/>
      <c r="AD68" s="2172"/>
      <c r="AE68" s="2211">
        <f>入力シート!C17</f>
        <v>175665000</v>
      </c>
      <c r="AF68" s="2212"/>
      <c r="AG68" s="2212"/>
      <c r="AH68" s="2212"/>
      <c r="AI68" s="2213"/>
    </row>
    <row r="69" spans="2:35" ht="29.25" customHeight="1">
      <c r="B69" s="2170" t="s">
        <v>895</v>
      </c>
      <c r="C69" s="2171"/>
      <c r="D69" s="2171"/>
      <c r="E69" s="2171"/>
      <c r="F69" s="2172"/>
      <c r="G69" s="2219" t="str">
        <f>"自 平成" &amp;DBCS(YEAR(入力シート!C7)-1988)&amp; "年"&amp; DBCS(MONTH(入力シート!C7)) &amp;"月"&amp; DBCS(DAY(入力シート!C7)) &amp; "日～至 平成" &amp;DBCS(YEAR(入力シート!C8)-1988)&amp; "年"&amp; DBCS(MONTH(入力シート!C8)) &amp;"月"&amp; DBCS(DAY(入力シート!C8)) &amp; "日"</f>
        <v>自 平成２０年６月２７日～至 平成２１年１月１日</v>
      </c>
      <c r="H69" s="2220"/>
      <c r="I69" s="2220"/>
      <c r="J69" s="2220"/>
      <c r="K69" s="2220"/>
      <c r="L69" s="2220"/>
      <c r="M69" s="2220"/>
      <c r="N69" s="2220"/>
      <c r="O69" s="2220"/>
      <c r="P69" s="2220"/>
      <c r="Q69" s="2220"/>
      <c r="R69" s="2220"/>
      <c r="S69" s="2220"/>
      <c r="T69" s="2220"/>
      <c r="U69" s="2220"/>
      <c r="V69" s="2220"/>
      <c r="W69" s="2220"/>
      <c r="X69" s="2221"/>
      <c r="Y69" s="2170" t="s">
        <v>894</v>
      </c>
      <c r="Z69" s="2171"/>
      <c r="AA69" s="2171"/>
      <c r="AB69" s="2171"/>
      <c r="AC69" s="2171"/>
      <c r="AD69" s="2172"/>
      <c r="AE69" s="2214"/>
      <c r="AF69" s="2215"/>
      <c r="AG69" s="2215"/>
      <c r="AH69" s="2215"/>
      <c r="AI69" s="2216"/>
    </row>
    <row r="70" spans="2:35" ht="29.25" customHeight="1">
      <c r="B70" s="2244" t="s">
        <v>893</v>
      </c>
      <c r="C70" s="2167" t="s">
        <v>892</v>
      </c>
      <c r="D70" s="2168"/>
      <c r="E70" s="2168"/>
      <c r="F70" s="2169"/>
      <c r="G70" s="878"/>
      <c r="H70" s="877"/>
      <c r="I70" s="877"/>
      <c r="J70" s="877"/>
      <c r="K70" s="877"/>
      <c r="L70" s="877"/>
      <c r="M70" s="876"/>
      <c r="N70" s="876"/>
      <c r="O70" s="876"/>
      <c r="P70" s="876"/>
      <c r="Q70" s="876"/>
      <c r="R70" s="876"/>
      <c r="S70" s="876"/>
      <c r="T70" s="876"/>
      <c r="U70" s="876"/>
      <c r="V70" s="876"/>
      <c r="W70" s="876"/>
      <c r="X70" s="876"/>
      <c r="Y70" s="876"/>
      <c r="Z70" s="876"/>
      <c r="AA70" s="876"/>
      <c r="AB70" s="876"/>
      <c r="AC70" s="876"/>
      <c r="AD70" s="876"/>
      <c r="AE70" s="875"/>
      <c r="AF70" s="875"/>
      <c r="AG70" s="875"/>
      <c r="AH70" s="874"/>
      <c r="AI70" s="873"/>
    </row>
    <row r="71" spans="2:35" ht="18" customHeight="1">
      <c r="B71" s="2245"/>
      <c r="C71" s="2163" t="s">
        <v>891</v>
      </c>
      <c r="D71" s="2164"/>
      <c r="E71" s="2164"/>
      <c r="F71" s="2165"/>
      <c r="G71" s="867"/>
      <c r="H71" s="867"/>
      <c r="I71" s="867"/>
      <c r="J71" s="868"/>
      <c r="K71" s="867"/>
      <c r="L71" s="869"/>
      <c r="M71" s="868"/>
      <c r="N71" s="867"/>
      <c r="O71" s="869"/>
      <c r="P71" s="867"/>
      <c r="Q71" s="867"/>
      <c r="R71" s="867"/>
      <c r="S71" s="868"/>
      <c r="T71" s="867"/>
      <c r="U71" s="869"/>
      <c r="V71" s="867"/>
      <c r="W71" s="867"/>
      <c r="X71" s="867"/>
      <c r="Y71" s="868"/>
      <c r="Z71" s="867"/>
      <c r="AA71" s="869"/>
      <c r="AB71" s="867"/>
      <c r="AC71" s="867"/>
      <c r="AD71" s="867"/>
      <c r="AE71" s="868"/>
      <c r="AF71" s="867"/>
      <c r="AG71" s="866"/>
      <c r="AH71" s="872"/>
      <c r="AI71" s="871"/>
    </row>
    <row r="72" spans="2:35" ht="18" customHeight="1">
      <c r="B72" s="2245"/>
      <c r="C72" s="2163"/>
      <c r="D72" s="2164"/>
      <c r="E72" s="2164"/>
      <c r="F72" s="2165"/>
      <c r="G72" s="863"/>
      <c r="H72" s="863"/>
      <c r="I72" s="863"/>
      <c r="J72" s="864"/>
      <c r="K72" s="863"/>
      <c r="L72" s="865"/>
      <c r="M72" s="864"/>
      <c r="N72" s="863"/>
      <c r="O72" s="865"/>
      <c r="P72" s="864"/>
      <c r="Q72" s="863"/>
      <c r="R72" s="863"/>
      <c r="S72" s="864"/>
      <c r="T72" s="863"/>
      <c r="U72" s="865"/>
      <c r="V72" s="863"/>
      <c r="W72" s="863"/>
      <c r="X72" s="865"/>
      <c r="Y72" s="864"/>
      <c r="Z72" s="863"/>
      <c r="AA72" s="865"/>
      <c r="AB72" s="863"/>
      <c r="AC72" s="863"/>
      <c r="AD72" s="865"/>
      <c r="AE72" s="864"/>
      <c r="AF72" s="863"/>
      <c r="AG72" s="862"/>
      <c r="AH72" s="861"/>
      <c r="AI72" s="855"/>
    </row>
    <row r="73" spans="2:35" ht="18" customHeight="1">
      <c r="B73" s="2245"/>
      <c r="C73" s="2163"/>
      <c r="D73" s="2164"/>
      <c r="E73" s="2164"/>
      <c r="F73" s="2165"/>
      <c r="G73" s="858"/>
      <c r="H73" s="858"/>
      <c r="I73" s="858"/>
      <c r="J73" s="859"/>
      <c r="K73" s="858"/>
      <c r="L73" s="860"/>
      <c r="M73" s="859"/>
      <c r="N73" s="858"/>
      <c r="O73" s="860"/>
      <c r="P73" s="858"/>
      <c r="Q73" s="858"/>
      <c r="R73" s="858"/>
      <c r="S73" s="859"/>
      <c r="T73" s="858"/>
      <c r="U73" s="860"/>
      <c r="V73" s="858"/>
      <c r="W73" s="858"/>
      <c r="X73" s="858"/>
      <c r="Y73" s="859"/>
      <c r="Z73" s="858"/>
      <c r="AA73" s="860"/>
      <c r="AB73" s="858"/>
      <c r="AC73" s="858"/>
      <c r="AD73" s="858"/>
      <c r="AE73" s="859"/>
      <c r="AF73" s="858"/>
      <c r="AG73" s="857"/>
      <c r="AH73" s="870"/>
      <c r="AI73" s="855"/>
    </row>
    <row r="74" spans="2:35" ht="18" customHeight="1">
      <c r="B74" s="2245"/>
      <c r="C74" s="2163" t="s">
        <v>890</v>
      </c>
      <c r="D74" s="2164"/>
      <c r="E74" s="2164"/>
      <c r="F74" s="2165"/>
      <c r="G74" s="867"/>
      <c r="H74" s="867"/>
      <c r="I74" s="867"/>
      <c r="J74" s="868"/>
      <c r="K74" s="867"/>
      <c r="L74" s="869"/>
      <c r="M74" s="868"/>
      <c r="N74" s="867"/>
      <c r="O74" s="869"/>
      <c r="P74" s="867"/>
      <c r="Q74" s="867"/>
      <c r="R74" s="867"/>
      <c r="S74" s="868"/>
      <c r="T74" s="867"/>
      <c r="U74" s="869"/>
      <c r="V74" s="867"/>
      <c r="W74" s="867"/>
      <c r="X74" s="867"/>
      <c r="Y74" s="868"/>
      <c r="Z74" s="867"/>
      <c r="AA74" s="869"/>
      <c r="AB74" s="867"/>
      <c r="AC74" s="867"/>
      <c r="AD74" s="867"/>
      <c r="AE74" s="868"/>
      <c r="AF74" s="867"/>
      <c r="AG74" s="866"/>
      <c r="AH74" s="861"/>
      <c r="AI74" s="855"/>
    </row>
    <row r="75" spans="2:35" ht="18" customHeight="1">
      <c r="B75" s="2245"/>
      <c r="C75" s="2163"/>
      <c r="D75" s="2164"/>
      <c r="E75" s="2164"/>
      <c r="F75" s="2165"/>
      <c r="G75" s="863"/>
      <c r="H75" s="863"/>
      <c r="I75" s="863"/>
      <c r="J75" s="864"/>
      <c r="K75" s="863"/>
      <c r="L75" s="865"/>
      <c r="M75" s="864"/>
      <c r="N75" s="863"/>
      <c r="O75" s="865"/>
      <c r="P75" s="864"/>
      <c r="Q75" s="863"/>
      <c r="R75" s="863"/>
      <c r="S75" s="864"/>
      <c r="T75" s="863"/>
      <c r="U75" s="865"/>
      <c r="V75" s="863"/>
      <c r="W75" s="863"/>
      <c r="X75" s="865"/>
      <c r="Y75" s="864"/>
      <c r="Z75" s="863"/>
      <c r="AA75" s="865"/>
      <c r="AB75" s="863"/>
      <c r="AC75" s="863"/>
      <c r="AD75" s="863"/>
      <c r="AE75" s="864"/>
      <c r="AF75" s="863"/>
      <c r="AG75" s="862"/>
      <c r="AH75" s="861"/>
      <c r="AI75" s="855"/>
    </row>
    <row r="76" spans="2:35" ht="18" customHeight="1">
      <c r="B76" s="2245"/>
      <c r="C76" s="2163"/>
      <c r="D76" s="2164"/>
      <c r="E76" s="2164"/>
      <c r="F76" s="2165"/>
      <c r="G76" s="858"/>
      <c r="H76" s="858"/>
      <c r="I76" s="858"/>
      <c r="J76" s="859"/>
      <c r="K76" s="858"/>
      <c r="L76" s="860"/>
      <c r="M76" s="859"/>
      <c r="N76" s="858"/>
      <c r="O76" s="860"/>
      <c r="P76" s="858"/>
      <c r="Q76" s="858"/>
      <c r="R76" s="858"/>
      <c r="S76" s="859"/>
      <c r="T76" s="858"/>
      <c r="U76" s="860"/>
      <c r="V76" s="858"/>
      <c r="W76" s="858"/>
      <c r="X76" s="858"/>
      <c r="Y76" s="859"/>
      <c r="Z76" s="858"/>
      <c r="AA76" s="860"/>
      <c r="AB76" s="858"/>
      <c r="AC76" s="858"/>
      <c r="AD76" s="858"/>
      <c r="AE76" s="859"/>
      <c r="AF76" s="858"/>
      <c r="AG76" s="857"/>
      <c r="AH76" s="870">
        <v>1</v>
      </c>
      <c r="AI76" s="855"/>
    </row>
    <row r="77" spans="2:35" ht="18" customHeight="1">
      <c r="B77" s="2245"/>
      <c r="C77" s="2163" t="s">
        <v>889</v>
      </c>
      <c r="D77" s="2164"/>
      <c r="E77" s="2164"/>
      <c r="F77" s="2165"/>
      <c r="G77" s="867"/>
      <c r="H77" s="867"/>
      <c r="I77" s="867"/>
      <c r="J77" s="868"/>
      <c r="K77" s="867"/>
      <c r="L77" s="869"/>
      <c r="M77" s="868"/>
      <c r="N77" s="867"/>
      <c r="O77" s="869"/>
      <c r="P77" s="867"/>
      <c r="Q77" s="867"/>
      <c r="R77" s="867"/>
      <c r="S77" s="868"/>
      <c r="T77" s="867"/>
      <c r="U77" s="869"/>
      <c r="V77" s="867"/>
      <c r="W77" s="867"/>
      <c r="X77" s="867"/>
      <c r="Y77" s="868"/>
      <c r="Z77" s="867"/>
      <c r="AA77" s="869"/>
      <c r="AB77" s="867"/>
      <c r="AC77" s="867"/>
      <c r="AD77" s="867"/>
      <c r="AE77" s="868"/>
      <c r="AF77" s="867"/>
      <c r="AG77" s="866"/>
      <c r="AH77" s="861"/>
      <c r="AI77" s="855"/>
    </row>
    <row r="78" spans="2:35" ht="18" customHeight="1">
      <c r="B78" s="2245"/>
      <c r="C78" s="2163"/>
      <c r="D78" s="2164"/>
      <c r="E78" s="2164"/>
      <c r="F78" s="2165"/>
      <c r="G78" s="863"/>
      <c r="H78" s="863"/>
      <c r="I78" s="863"/>
      <c r="J78" s="864"/>
      <c r="K78" s="863"/>
      <c r="L78" s="865"/>
      <c r="M78" s="864"/>
      <c r="N78" s="863"/>
      <c r="O78" s="865"/>
      <c r="P78" s="864"/>
      <c r="Q78" s="863"/>
      <c r="R78" s="863"/>
      <c r="S78" s="864"/>
      <c r="T78" s="863"/>
      <c r="U78" s="865"/>
      <c r="V78" s="863"/>
      <c r="W78" s="863"/>
      <c r="X78" s="865"/>
      <c r="Y78" s="864"/>
      <c r="Z78" s="863"/>
      <c r="AA78" s="865"/>
      <c r="AB78" s="863"/>
      <c r="AC78" s="863"/>
      <c r="AD78" s="863"/>
      <c r="AE78" s="864"/>
      <c r="AF78" s="863"/>
      <c r="AG78" s="862"/>
      <c r="AH78" s="861"/>
      <c r="AI78" s="855"/>
    </row>
    <row r="79" spans="2:35" ht="18" customHeight="1">
      <c r="B79" s="2245"/>
      <c r="C79" s="2163"/>
      <c r="D79" s="2164"/>
      <c r="E79" s="2164"/>
      <c r="F79" s="2165"/>
      <c r="G79" s="863"/>
      <c r="H79" s="863"/>
      <c r="I79" s="863"/>
      <c r="J79" s="864"/>
      <c r="K79" s="863"/>
      <c r="L79" s="865"/>
      <c r="M79" s="864"/>
      <c r="N79" s="863"/>
      <c r="O79" s="865"/>
      <c r="P79" s="863"/>
      <c r="Q79" s="863"/>
      <c r="R79" s="863"/>
      <c r="S79" s="864"/>
      <c r="T79" s="863"/>
      <c r="U79" s="865"/>
      <c r="V79" s="863"/>
      <c r="W79" s="863"/>
      <c r="X79" s="863"/>
      <c r="Y79" s="864"/>
      <c r="Z79" s="863"/>
      <c r="AA79" s="865"/>
      <c r="AB79" s="863"/>
      <c r="AC79" s="863"/>
      <c r="AD79" s="863"/>
      <c r="AE79" s="864"/>
      <c r="AF79" s="863"/>
      <c r="AG79" s="862"/>
      <c r="AH79" s="870"/>
      <c r="AI79" s="855"/>
    </row>
    <row r="80" spans="2:35" ht="18" customHeight="1">
      <c r="B80" s="2245"/>
      <c r="C80" s="2163" t="s">
        <v>888</v>
      </c>
      <c r="D80" s="2164"/>
      <c r="E80" s="2164"/>
      <c r="F80" s="2165"/>
      <c r="G80" s="1348"/>
      <c r="H80" s="1349"/>
      <c r="I80" s="1349"/>
      <c r="J80" s="1350"/>
      <c r="K80" s="1349"/>
      <c r="L80" s="1351"/>
      <c r="M80" s="1350"/>
      <c r="N80" s="1349"/>
      <c r="O80" s="1351"/>
      <c r="P80" s="1349"/>
      <c r="Q80" s="1349"/>
      <c r="R80" s="1349"/>
      <c r="S80" s="1350"/>
      <c r="T80" s="1349"/>
      <c r="U80" s="1351"/>
      <c r="V80" s="1349"/>
      <c r="W80" s="1349"/>
      <c r="X80" s="1349"/>
      <c r="Y80" s="1350"/>
      <c r="Z80" s="1349"/>
      <c r="AA80" s="1351"/>
      <c r="AB80" s="1349"/>
      <c r="AC80" s="1349"/>
      <c r="AD80" s="1349"/>
      <c r="AE80" s="1350"/>
      <c r="AF80" s="1349"/>
      <c r="AG80" s="1352"/>
      <c r="AH80" s="861"/>
      <c r="AI80" s="855"/>
    </row>
    <row r="81" spans="2:35" ht="18" customHeight="1">
      <c r="B81" s="2245"/>
      <c r="C81" s="2163"/>
      <c r="D81" s="2164"/>
      <c r="E81" s="2164"/>
      <c r="F81" s="2165"/>
      <c r="G81" s="863"/>
      <c r="H81" s="863"/>
      <c r="I81" s="863"/>
      <c r="J81" s="864"/>
      <c r="K81" s="863"/>
      <c r="L81" s="865"/>
      <c r="M81" s="864"/>
      <c r="N81" s="863"/>
      <c r="O81" s="865"/>
      <c r="P81" s="864"/>
      <c r="Q81" s="863"/>
      <c r="R81" s="863"/>
      <c r="S81" s="864"/>
      <c r="T81" s="863"/>
      <c r="U81" s="865"/>
      <c r="V81" s="863"/>
      <c r="W81" s="863"/>
      <c r="X81" s="865"/>
      <c r="Y81" s="864"/>
      <c r="Z81" s="863"/>
      <c r="AA81" s="865"/>
      <c r="AB81" s="863"/>
      <c r="AC81" s="863"/>
      <c r="AD81" s="863"/>
      <c r="AE81" s="864"/>
      <c r="AF81" s="863"/>
      <c r="AG81" s="862"/>
      <c r="AH81" s="861"/>
      <c r="AI81" s="855"/>
    </row>
    <row r="82" spans="2:35" ht="18" customHeight="1">
      <c r="B82" s="2245"/>
      <c r="C82" s="2163"/>
      <c r="D82" s="2164"/>
      <c r="E82" s="2164"/>
      <c r="F82" s="2165"/>
      <c r="G82" s="858"/>
      <c r="H82" s="858"/>
      <c r="I82" s="858"/>
      <c r="J82" s="859"/>
      <c r="K82" s="858"/>
      <c r="L82" s="860"/>
      <c r="M82" s="859"/>
      <c r="N82" s="858"/>
      <c r="O82" s="860"/>
      <c r="P82" s="858"/>
      <c r="Q82" s="858"/>
      <c r="R82" s="858"/>
      <c r="S82" s="859"/>
      <c r="T82" s="858"/>
      <c r="U82" s="860"/>
      <c r="V82" s="858"/>
      <c r="W82" s="858"/>
      <c r="X82" s="858"/>
      <c r="Y82" s="859"/>
      <c r="Z82" s="858"/>
      <c r="AA82" s="860"/>
      <c r="AB82" s="858"/>
      <c r="AC82" s="858"/>
      <c r="AD82" s="858"/>
      <c r="AE82" s="859"/>
      <c r="AF82" s="858"/>
      <c r="AG82" s="857"/>
      <c r="AH82" s="870">
        <v>0.9</v>
      </c>
      <c r="AI82" s="855"/>
    </row>
    <row r="83" spans="2:35" ht="18" customHeight="1">
      <c r="B83" s="2245"/>
      <c r="C83" s="2163" t="s">
        <v>887</v>
      </c>
      <c r="D83" s="2164"/>
      <c r="E83" s="2164"/>
      <c r="F83" s="2165"/>
      <c r="G83" s="867"/>
      <c r="H83" s="867"/>
      <c r="I83" s="867"/>
      <c r="J83" s="868"/>
      <c r="K83" s="867"/>
      <c r="L83" s="869"/>
      <c r="M83" s="868"/>
      <c r="N83" s="867"/>
      <c r="O83" s="869"/>
      <c r="P83" s="867"/>
      <c r="Q83" s="867"/>
      <c r="R83" s="867"/>
      <c r="S83" s="868"/>
      <c r="T83" s="867"/>
      <c r="U83" s="869"/>
      <c r="V83" s="867"/>
      <c r="W83" s="867"/>
      <c r="X83" s="867"/>
      <c r="Y83" s="868"/>
      <c r="Z83" s="867"/>
      <c r="AA83" s="869"/>
      <c r="AB83" s="867"/>
      <c r="AC83" s="867"/>
      <c r="AD83" s="867"/>
      <c r="AE83" s="868"/>
      <c r="AF83" s="867"/>
      <c r="AG83" s="866"/>
      <c r="AH83" s="861"/>
      <c r="AI83" s="855"/>
    </row>
    <row r="84" spans="2:35" ht="18" customHeight="1">
      <c r="B84" s="2245"/>
      <c r="C84" s="2163"/>
      <c r="D84" s="2164"/>
      <c r="E84" s="2164"/>
      <c r="F84" s="2165"/>
      <c r="G84" s="863"/>
      <c r="H84" s="863"/>
      <c r="I84" s="863"/>
      <c r="J84" s="864"/>
      <c r="K84" s="863"/>
      <c r="L84" s="865"/>
      <c r="M84" s="864"/>
      <c r="N84" s="863"/>
      <c r="O84" s="865"/>
      <c r="P84" s="864"/>
      <c r="Q84" s="863"/>
      <c r="R84" s="863"/>
      <c r="S84" s="864"/>
      <c r="T84" s="863"/>
      <c r="U84" s="865"/>
      <c r="V84" s="863"/>
      <c r="W84" s="863"/>
      <c r="X84" s="865"/>
      <c r="Y84" s="864"/>
      <c r="Z84" s="863"/>
      <c r="AA84" s="865"/>
      <c r="AB84" s="863"/>
      <c r="AC84" s="863"/>
      <c r="AD84" s="863"/>
      <c r="AE84" s="864"/>
      <c r="AF84" s="863"/>
      <c r="AG84" s="862"/>
      <c r="AH84" s="861"/>
      <c r="AI84" s="855"/>
    </row>
    <row r="85" spans="2:35" ht="18" customHeight="1">
      <c r="B85" s="2245"/>
      <c r="C85" s="2163"/>
      <c r="D85" s="2164"/>
      <c r="E85" s="2164"/>
      <c r="F85" s="2165"/>
      <c r="G85" s="863"/>
      <c r="H85" s="863"/>
      <c r="I85" s="863"/>
      <c r="J85" s="864"/>
      <c r="K85" s="863"/>
      <c r="L85" s="865"/>
      <c r="M85" s="864"/>
      <c r="N85" s="863"/>
      <c r="O85" s="865"/>
      <c r="P85" s="863"/>
      <c r="Q85" s="863"/>
      <c r="R85" s="863"/>
      <c r="S85" s="864"/>
      <c r="T85" s="863"/>
      <c r="U85" s="865"/>
      <c r="V85" s="863"/>
      <c r="W85" s="863"/>
      <c r="X85" s="863"/>
      <c r="Y85" s="864"/>
      <c r="Z85" s="863"/>
      <c r="AA85" s="865"/>
      <c r="AB85" s="863"/>
      <c r="AC85" s="863"/>
      <c r="AD85" s="863"/>
      <c r="AE85" s="864"/>
      <c r="AF85" s="863"/>
      <c r="AG85" s="862"/>
      <c r="AH85" s="870"/>
      <c r="AI85" s="855"/>
    </row>
    <row r="86" spans="2:35" ht="18" customHeight="1">
      <c r="B86" s="2245"/>
      <c r="C86" s="2163" t="s">
        <v>886</v>
      </c>
      <c r="D86" s="2164"/>
      <c r="E86" s="2164"/>
      <c r="F86" s="2165"/>
      <c r="G86" s="1348"/>
      <c r="H86" s="1349"/>
      <c r="I86" s="1349"/>
      <c r="J86" s="1350"/>
      <c r="K86" s="1349"/>
      <c r="L86" s="1351"/>
      <c r="M86" s="1350"/>
      <c r="N86" s="1349"/>
      <c r="O86" s="1351"/>
      <c r="P86" s="1349"/>
      <c r="Q86" s="1349"/>
      <c r="R86" s="1349"/>
      <c r="S86" s="1350"/>
      <c r="T86" s="1349"/>
      <c r="U86" s="1351"/>
      <c r="V86" s="1349"/>
      <c r="W86" s="1349"/>
      <c r="X86" s="1349"/>
      <c r="Y86" s="1350"/>
      <c r="Z86" s="1349"/>
      <c r="AA86" s="1351"/>
      <c r="AB86" s="1349"/>
      <c r="AC86" s="1349"/>
      <c r="AD86" s="1349"/>
      <c r="AE86" s="1350"/>
      <c r="AF86" s="1349"/>
      <c r="AG86" s="1352"/>
      <c r="AH86" s="861"/>
      <c r="AI86" s="855"/>
    </row>
    <row r="87" spans="2:35" ht="18" customHeight="1">
      <c r="B87" s="2245"/>
      <c r="C87" s="2163"/>
      <c r="D87" s="2164"/>
      <c r="E87" s="2164"/>
      <c r="F87" s="2165"/>
      <c r="G87" s="863"/>
      <c r="H87" s="863"/>
      <c r="I87" s="863"/>
      <c r="J87" s="864"/>
      <c r="K87" s="863"/>
      <c r="L87" s="865"/>
      <c r="M87" s="864"/>
      <c r="N87" s="863"/>
      <c r="O87" s="865"/>
      <c r="P87" s="864"/>
      <c r="Q87" s="863"/>
      <c r="R87" s="863"/>
      <c r="S87" s="864"/>
      <c r="T87" s="863"/>
      <c r="U87" s="865"/>
      <c r="V87" s="863"/>
      <c r="W87" s="863"/>
      <c r="X87" s="865"/>
      <c r="Y87" s="864"/>
      <c r="Z87" s="863"/>
      <c r="AA87" s="865"/>
      <c r="AB87" s="863"/>
      <c r="AC87" s="863"/>
      <c r="AD87" s="863"/>
      <c r="AE87" s="864"/>
      <c r="AF87" s="863"/>
      <c r="AG87" s="862"/>
      <c r="AH87" s="861"/>
      <c r="AI87" s="855"/>
    </row>
    <row r="88" spans="2:35" ht="18" customHeight="1">
      <c r="B88" s="2245"/>
      <c r="C88" s="2163"/>
      <c r="D88" s="2164"/>
      <c r="E88" s="2164"/>
      <c r="F88" s="2165"/>
      <c r="G88" s="858"/>
      <c r="H88" s="858"/>
      <c r="I88" s="858"/>
      <c r="J88" s="859"/>
      <c r="K88" s="858"/>
      <c r="L88" s="860"/>
      <c r="M88" s="859"/>
      <c r="N88" s="858"/>
      <c r="O88" s="860"/>
      <c r="P88" s="858"/>
      <c r="Q88" s="858"/>
      <c r="R88" s="858"/>
      <c r="S88" s="859"/>
      <c r="T88" s="858"/>
      <c r="U88" s="860"/>
      <c r="V88" s="858"/>
      <c r="W88" s="858"/>
      <c r="X88" s="858"/>
      <c r="Y88" s="859"/>
      <c r="Z88" s="858"/>
      <c r="AA88" s="860"/>
      <c r="AB88" s="858"/>
      <c r="AC88" s="858"/>
      <c r="AD88" s="858"/>
      <c r="AE88" s="859"/>
      <c r="AF88" s="858"/>
      <c r="AG88" s="857"/>
      <c r="AH88" s="870">
        <v>0.8</v>
      </c>
      <c r="AI88" s="855"/>
    </row>
    <row r="89" spans="2:35" ht="18" customHeight="1">
      <c r="B89" s="2245"/>
      <c r="C89" s="2163" t="s">
        <v>885</v>
      </c>
      <c r="D89" s="2164"/>
      <c r="E89" s="2164"/>
      <c r="F89" s="2165"/>
      <c r="G89" s="867"/>
      <c r="H89" s="867"/>
      <c r="I89" s="867"/>
      <c r="J89" s="868"/>
      <c r="K89" s="867"/>
      <c r="L89" s="869"/>
      <c r="M89" s="868"/>
      <c r="N89" s="867"/>
      <c r="O89" s="869"/>
      <c r="P89" s="867"/>
      <c r="Q89" s="867"/>
      <c r="R89" s="867"/>
      <c r="S89" s="868"/>
      <c r="T89" s="867"/>
      <c r="U89" s="869"/>
      <c r="V89" s="867"/>
      <c r="W89" s="867"/>
      <c r="X89" s="867"/>
      <c r="Y89" s="868"/>
      <c r="Z89" s="867"/>
      <c r="AA89" s="869"/>
      <c r="AB89" s="867"/>
      <c r="AC89" s="867"/>
      <c r="AD89" s="867"/>
      <c r="AE89" s="868"/>
      <c r="AF89" s="867"/>
      <c r="AG89" s="866"/>
      <c r="AH89" s="861"/>
      <c r="AI89" s="855"/>
    </row>
    <row r="90" spans="2:35" ht="18" customHeight="1">
      <c r="B90" s="2245"/>
      <c r="C90" s="2163"/>
      <c r="D90" s="2164"/>
      <c r="E90" s="2164"/>
      <c r="F90" s="2165"/>
      <c r="G90" s="863"/>
      <c r="H90" s="863"/>
      <c r="I90" s="863"/>
      <c r="J90" s="864"/>
      <c r="K90" s="863"/>
      <c r="L90" s="865"/>
      <c r="M90" s="864"/>
      <c r="N90" s="863"/>
      <c r="O90" s="865"/>
      <c r="P90" s="864"/>
      <c r="Q90" s="863"/>
      <c r="R90" s="863"/>
      <c r="S90" s="864"/>
      <c r="T90" s="863"/>
      <c r="U90" s="865"/>
      <c r="V90" s="863"/>
      <c r="W90" s="863"/>
      <c r="X90" s="865"/>
      <c r="Y90" s="864"/>
      <c r="Z90" s="863"/>
      <c r="AA90" s="865"/>
      <c r="AB90" s="863"/>
      <c r="AC90" s="863"/>
      <c r="AD90" s="863"/>
      <c r="AE90" s="864"/>
      <c r="AF90" s="863"/>
      <c r="AG90" s="862"/>
      <c r="AH90" s="861"/>
      <c r="AI90" s="855"/>
    </row>
    <row r="91" spans="2:35" ht="18" customHeight="1">
      <c r="B91" s="2245"/>
      <c r="C91" s="2163"/>
      <c r="D91" s="2164"/>
      <c r="E91" s="2164"/>
      <c r="F91" s="2165"/>
      <c r="G91" s="863"/>
      <c r="H91" s="863"/>
      <c r="I91" s="863"/>
      <c r="J91" s="864"/>
      <c r="K91" s="863"/>
      <c r="L91" s="865"/>
      <c r="M91" s="864"/>
      <c r="N91" s="863"/>
      <c r="O91" s="865"/>
      <c r="P91" s="863"/>
      <c r="Q91" s="863"/>
      <c r="R91" s="863"/>
      <c r="S91" s="864"/>
      <c r="T91" s="863"/>
      <c r="U91" s="865"/>
      <c r="V91" s="863"/>
      <c r="W91" s="863"/>
      <c r="X91" s="863"/>
      <c r="Y91" s="864"/>
      <c r="Z91" s="863"/>
      <c r="AA91" s="865"/>
      <c r="AB91" s="863"/>
      <c r="AC91" s="863"/>
      <c r="AD91" s="863"/>
      <c r="AE91" s="864"/>
      <c r="AF91" s="863"/>
      <c r="AG91" s="862"/>
      <c r="AH91" s="870"/>
      <c r="AI91" s="855"/>
    </row>
    <row r="92" spans="2:35" ht="18" customHeight="1">
      <c r="B92" s="2245"/>
      <c r="C92" s="2163" t="s">
        <v>884</v>
      </c>
      <c r="D92" s="2164"/>
      <c r="E92" s="2164"/>
      <c r="F92" s="2165"/>
      <c r="G92" s="1348"/>
      <c r="H92" s="1349"/>
      <c r="I92" s="1349"/>
      <c r="J92" s="1350"/>
      <c r="K92" s="1349"/>
      <c r="L92" s="1351"/>
      <c r="M92" s="1350"/>
      <c r="N92" s="1349"/>
      <c r="O92" s="1351"/>
      <c r="P92" s="1349"/>
      <c r="Q92" s="1349"/>
      <c r="R92" s="1349"/>
      <c r="S92" s="1350"/>
      <c r="T92" s="1349"/>
      <c r="U92" s="1351"/>
      <c r="V92" s="1349"/>
      <c r="W92" s="1349"/>
      <c r="X92" s="1349"/>
      <c r="Y92" s="1350"/>
      <c r="Z92" s="1349"/>
      <c r="AA92" s="1351"/>
      <c r="AB92" s="1349"/>
      <c r="AC92" s="1349"/>
      <c r="AD92" s="1349"/>
      <c r="AE92" s="1350"/>
      <c r="AF92" s="1349"/>
      <c r="AG92" s="1352"/>
      <c r="AH92" s="861"/>
      <c r="AI92" s="855"/>
    </row>
    <row r="93" spans="2:35" ht="18" customHeight="1">
      <c r="B93" s="2245"/>
      <c r="C93" s="2163"/>
      <c r="D93" s="2164"/>
      <c r="E93" s="2164"/>
      <c r="F93" s="2165"/>
      <c r="G93" s="863"/>
      <c r="H93" s="863"/>
      <c r="I93" s="863"/>
      <c r="J93" s="864"/>
      <c r="K93" s="863"/>
      <c r="L93" s="865"/>
      <c r="M93" s="864"/>
      <c r="N93" s="863"/>
      <c r="O93" s="865"/>
      <c r="P93" s="864"/>
      <c r="Q93" s="863"/>
      <c r="R93" s="863"/>
      <c r="S93" s="864"/>
      <c r="T93" s="863"/>
      <c r="U93" s="865"/>
      <c r="V93" s="863"/>
      <c r="W93" s="863"/>
      <c r="X93" s="865"/>
      <c r="Y93" s="864"/>
      <c r="Z93" s="863"/>
      <c r="AA93" s="865"/>
      <c r="AB93" s="863"/>
      <c r="AC93" s="863"/>
      <c r="AD93" s="863"/>
      <c r="AE93" s="864"/>
      <c r="AF93" s="863"/>
      <c r="AG93" s="862"/>
      <c r="AH93" s="861"/>
      <c r="AI93" s="855"/>
    </row>
    <row r="94" spans="2:35" ht="18" customHeight="1">
      <c r="B94" s="2245"/>
      <c r="C94" s="2163"/>
      <c r="D94" s="2164"/>
      <c r="E94" s="2164"/>
      <c r="F94" s="2165"/>
      <c r="G94" s="858"/>
      <c r="H94" s="858"/>
      <c r="I94" s="858"/>
      <c r="J94" s="859"/>
      <c r="K94" s="858"/>
      <c r="L94" s="860"/>
      <c r="M94" s="859"/>
      <c r="N94" s="858"/>
      <c r="O94" s="860"/>
      <c r="P94" s="858"/>
      <c r="Q94" s="858"/>
      <c r="R94" s="858"/>
      <c r="S94" s="859"/>
      <c r="T94" s="858"/>
      <c r="U94" s="860"/>
      <c r="V94" s="858"/>
      <c r="W94" s="858"/>
      <c r="X94" s="858"/>
      <c r="Y94" s="859"/>
      <c r="Z94" s="858"/>
      <c r="AA94" s="860"/>
      <c r="AB94" s="858"/>
      <c r="AC94" s="858"/>
      <c r="AD94" s="858"/>
      <c r="AE94" s="859"/>
      <c r="AF94" s="858"/>
      <c r="AG94" s="857"/>
      <c r="AH94" s="870">
        <v>0.7</v>
      </c>
      <c r="AI94" s="855"/>
    </row>
    <row r="95" spans="2:35" ht="18" customHeight="1">
      <c r="B95" s="2245"/>
      <c r="C95" s="2163" t="s">
        <v>883</v>
      </c>
      <c r="D95" s="2164"/>
      <c r="E95" s="2164"/>
      <c r="F95" s="2165"/>
      <c r="G95" s="867"/>
      <c r="H95" s="867"/>
      <c r="I95" s="867"/>
      <c r="J95" s="868"/>
      <c r="K95" s="867"/>
      <c r="L95" s="869"/>
      <c r="M95" s="868"/>
      <c r="N95" s="867"/>
      <c r="O95" s="869"/>
      <c r="P95" s="867"/>
      <c r="Q95" s="867"/>
      <c r="R95" s="867"/>
      <c r="S95" s="868"/>
      <c r="T95" s="867"/>
      <c r="U95" s="869"/>
      <c r="V95" s="867"/>
      <c r="W95" s="867"/>
      <c r="X95" s="867"/>
      <c r="Y95" s="868"/>
      <c r="Z95" s="867"/>
      <c r="AA95" s="869"/>
      <c r="AB95" s="867"/>
      <c r="AC95" s="867"/>
      <c r="AD95" s="867"/>
      <c r="AE95" s="868"/>
      <c r="AF95" s="867"/>
      <c r="AG95" s="866"/>
      <c r="AH95" s="861"/>
      <c r="AI95" s="855"/>
    </row>
    <row r="96" spans="2:35" ht="18" customHeight="1">
      <c r="B96" s="2245"/>
      <c r="C96" s="2163"/>
      <c r="D96" s="2164"/>
      <c r="E96" s="2164"/>
      <c r="F96" s="2165"/>
      <c r="G96" s="863"/>
      <c r="H96" s="863"/>
      <c r="I96" s="863"/>
      <c r="J96" s="864"/>
      <c r="K96" s="863"/>
      <c r="L96" s="865"/>
      <c r="M96" s="864"/>
      <c r="N96" s="863"/>
      <c r="O96" s="865"/>
      <c r="P96" s="864"/>
      <c r="Q96" s="863"/>
      <c r="R96" s="863"/>
      <c r="S96" s="864"/>
      <c r="T96" s="863"/>
      <c r="U96" s="865"/>
      <c r="V96" s="863"/>
      <c r="W96" s="863"/>
      <c r="X96" s="865"/>
      <c r="Y96" s="864"/>
      <c r="Z96" s="863"/>
      <c r="AA96" s="865"/>
      <c r="AB96" s="863"/>
      <c r="AC96" s="863"/>
      <c r="AD96" s="863"/>
      <c r="AE96" s="864"/>
      <c r="AF96" s="863"/>
      <c r="AG96" s="862"/>
      <c r="AH96" s="861"/>
      <c r="AI96" s="855"/>
    </row>
    <row r="97" spans="2:35" ht="18" customHeight="1">
      <c r="B97" s="2245"/>
      <c r="C97" s="2163"/>
      <c r="D97" s="2164"/>
      <c r="E97" s="2164"/>
      <c r="F97" s="2165"/>
      <c r="G97" s="863"/>
      <c r="H97" s="863"/>
      <c r="I97" s="863"/>
      <c r="J97" s="864"/>
      <c r="K97" s="863"/>
      <c r="L97" s="865"/>
      <c r="M97" s="864"/>
      <c r="N97" s="863"/>
      <c r="O97" s="865"/>
      <c r="P97" s="863"/>
      <c r="Q97" s="863"/>
      <c r="R97" s="863"/>
      <c r="S97" s="864"/>
      <c r="T97" s="863"/>
      <c r="U97" s="865"/>
      <c r="V97" s="863"/>
      <c r="W97" s="863"/>
      <c r="X97" s="863"/>
      <c r="Y97" s="864"/>
      <c r="Z97" s="863"/>
      <c r="AA97" s="865"/>
      <c r="AB97" s="863"/>
      <c r="AC97" s="863"/>
      <c r="AD97" s="863"/>
      <c r="AE97" s="864"/>
      <c r="AF97" s="863"/>
      <c r="AG97" s="862"/>
      <c r="AH97" s="861"/>
      <c r="AI97" s="855"/>
    </row>
    <row r="98" spans="2:35" ht="18" customHeight="1">
      <c r="B98" s="2245"/>
      <c r="C98" s="2163" t="s">
        <v>882</v>
      </c>
      <c r="D98" s="2164"/>
      <c r="E98" s="2164"/>
      <c r="F98" s="2165"/>
      <c r="G98" s="1348"/>
      <c r="H98" s="1349"/>
      <c r="I98" s="1349"/>
      <c r="J98" s="1350"/>
      <c r="K98" s="1349"/>
      <c r="L98" s="1351"/>
      <c r="M98" s="1350"/>
      <c r="N98" s="1349"/>
      <c r="O98" s="1351"/>
      <c r="P98" s="1349"/>
      <c r="Q98" s="1349"/>
      <c r="R98" s="1349"/>
      <c r="S98" s="1350"/>
      <c r="T98" s="1349"/>
      <c r="U98" s="1351"/>
      <c r="V98" s="1349"/>
      <c r="W98" s="1349"/>
      <c r="X98" s="1349"/>
      <c r="Y98" s="1350"/>
      <c r="Z98" s="1349"/>
      <c r="AA98" s="1351"/>
      <c r="AB98" s="1349"/>
      <c r="AC98" s="1349"/>
      <c r="AD98" s="1349"/>
      <c r="AE98" s="1350"/>
      <c r="AF98" s="1349"/>
      <c r="AG98" s="1352"/>
      <c r="AH98" s="861"/>
      <c r="AI98" s="855"/>
    </row>
    <row r="99" spans="2:35" ht="18" customHeight="1">
      <c r="B99" s="2245"/>
      <c r="C99" s="2163"/>
      <c r="D99" s="2164"/>
      <c r="E99" s="2164"/>
      <c r="F99" s="2165"/>
      <c r="G99" s="863"/>
      <c r="H99" s="863"/>
      <c r="I99" s="863"/>
      <c r="J99" s="864"/>
      <c r="K99" s="863"/>
      <c r="L99" s="865"/>
      <c r="M99" s="864"/>
      <c r="N99" s="863"/>
      <c r="O99" s="865"/>
      <c r="P99" s="864"/>
      <c r="Q99" s="863"/>
      <c r="R99" s="863"/>
      <c r="S99" s="864"/>
      <c r="T99" s="863"/>
      <c r="U99" s="865"/>
      <c r="V99" s="863"/>
      <c r="W99" s="863"/>
      <c r="X99" s="865"/>
      <c r="Y99" s="864"/>
      <c r="Z99" s="863"/>
      <c r="AA99" s="865"/>
      <c r="AB99" s="863"/>
      <c r="AC99" s="863"/>
      <c r="AD99" s="863"/>
      <c r="AE99" s="864"/>
      <c r="AF99" s="863"/>
      <c r="AG99" s="862"/>
      <c r="AH99" s="861"/>
      <c r="AI99" s="855"/>
    </row>
    <row r="100" spans="2:35" ht="18" customHeight="1">
      <c r="B100" s="2245"/>
      <c r="C100" s="2163"/>
      <c r="D100" s="2164"/>
      <c r="E100" s="2164"/>
      <c r="F100" s="2165"/>
      <c r="G100" s="858"/>
      <c r="H100" s="858"/>
      <c r="I100" s="858"/>
      <c r="J100" s="859"/>
      <c r="K100" s="858"/>
      <c r="L100" s="860"/>
      <c r="M100" s="859"/>
      <c r="N100" s="858"/>
      <c r="O100" s="860"/>
      <c r="P100" s="858"/>
      <c r="Q100" s="858"/>
      <c r="R100" s="858"/>
      <c r="S100" s="859"/>
      <c r="T100" s="858"/>
      <c r="U100" s="860"/>
      <c r="V100" s="858"/>
      <c r="W100" s="858"/>
      <c r="X100" s="858"/>
      <c r="Y100" s="859"/>
      <c r="Z100" s="858"/>
      <c r="AA100" s="860"/>
      <c r="AB100" s="858"/>
      <c r="AC100" s="858"/>
      <c r="AD100" s="858"/>
      <c r="AE100" s="859"/>
      <c r="AF100" s="858"/>
      <c r="AG100" s="857"/>
      <c r="AH100" s="870">
        <v>0.6</v>
      </c>
      <c r="AI100" s="855"/>
    </row>
    <row r="101" spans="2:35" ht="18" customHeight="1">
      <c r="B101" s="2245"/>
      <c r="C101" s="2163" t="s">
        <v>881</v>
      </c>
      <c r="D101" s="2164"/>
      <c r="E101" s="2164"/>
      <c r="F101" s="2165"/>
      <c r="G101" s="867"/>
      <c r="H101" s="867"/>
      <c r="I101" s="867"/>
      <c r="J101" s="868"/>
      <c r="K101" s="867"/>
      <c r="L101" s="869"/>
      <c r="M101" s="868"/>
      <c r="N101" s="867"/>
      <c r="O101" s="869"/>
      <c r="P101" s="867"/>
      <c r="Q101" s="867"/>
      <c r="R101" s="867"/>
      <c r="S101" s="868"/>
      <c r="T101" s="867"/>
      <c r="U101" s="869"/>
      <c r="V101" s="867"/>
      <c r="W101" s="867"/>
      <c r="X101" s="867"/>
      <c r="Y101" s="868"/>
      <c r="Z101" s="867"/>
      <c r="AA101" s="869"/>
      <c r="AB101" s="867"/>
      <c r="AC101" s="867"/>
      <c r="AD101" s="867"/>
      <c r="AE101" s="868"/>
      <c r="AF101" s="867"/>
      <c r="AG101" s="866"/>
      <c r="AH101" s="861"/>
      <c r="AI101" s="855"/>
    </row>
    <row r="102" spans="2:35" ht="18" customHeight="1">
      <c r="B102" s="2245"/>
      <c r="C102" s="2163"/>
      <c r="D102" s="2164"/>
      <c r="E102" s="2164"/>
      <c r="F102" s="2165"/>
      <c r="G102" s="863"/>
      <c r="H102" s="863"/>
      <c r="I102" s="863"/>
      <c r="J102" s="864"/>
      <c r="K102" s="863"/>
      <c r="L102" s="865"/>
      <c r="M102" s="864"/>
      <c r="N102" s="863"/>
      <c r="O102" s="865"/>
      <c r="P102" s="863"/>
      <c r="Q102" s="863"/>
      <c r="R102" s="863"/>
      <c r="S102" s="864"/>
      <c r="T102" s="863"/>
      <c r="U102" s="865"/>
      <c r="V102" s="863"/>
      <c r="W102" s="863"/>
      <c r="X102" s="863"/>
      <c r="Y102" s="864"/>
      <c r="Z102" s="863"/>
      <c r="AA102" s="865"/>
      <c r="AB102" s="863"/>
      <c r="AC102" s="863"/>
      <c r="AD102" s="863"/>
      <c r="AE102" s="864"/>
      <c r="AF102" s="863"/>
      <c r="AG102" s="862"/>
      <c r="AH102" s="861"/>
      <c r="AI102" s="855"/>
    </row>
    <row r="103" spans="2:35" ht="18" customHeight="1">
      <c r="B103" s="2245"/>
      <c r="C103" s="2163"/>
      <c r="D103" s="2164"/>
      <c r="E103" s="2164"/>
      <c r="F103" s="2165"/>
      <c r="G103" s="863"/>
      <c r="H103" s="863"/>
      <c r="I103" s="863"/>
      <c r="J103" s="864"/>
      <c r="K103" s="863"/>
      <c r="L103" s="865"/>
      <c r="M103" s="864"/>
      <c r="N103" s="863"/>
      <c r="O103" s="865"/>
      <c r="P103" s="863"/>
      <c r="Q103" s="863"/>
      <c r="R103" s="863"/>
      <c r="S103" s="864"/>
      <c r="T103" s="863"/>
      <c r="U103" s="865"/>
      <c r="V103" s="863"/>
      <c r="W103" s="863"/>
      <c r="X103" s="863"/>
      <c r="Y103" s="864"/>
      <c r="Z103" s="863"/>
      <c r="AA103" s="865"/>
      <c r="AB103" s="863"/>
      <c r="AC103" s="863"/>
      <c r="AD103" s="863"/>
      <c r="AE103" s="864"/>
      <c r="AF103" s="863"/>
      <c r="AG103" s="862"/>
      <c r="AH103" s="870"/>
      <c r="AI103" s="855"/>
    </row>
    <row r="104" spans="2:35" ht="18" customHeight="1">
      <c r="B104" s="2245"/>
      <c r="C104" s="2163" t="s">
        <v>880</v>
      </c>
      <c r="D104" s="2164"/>
      <c r="E104" s="2164"/>
      <c r="F104" s="2165"/>
      <c r="G104" s="1348"/>
      <c r="H104" s="1349"/>
      <c r="I104" s="1349"/>
      <c r="J104" s="1350"/>
      <c r="K104" s="1349"/>
      <c r="L104" s="1351"/>
      <c r="M104" s="1350"/>
      <c r="N104" s="1349"/>
      <c r="O104" s="1351"/>
      <c r="P104" s="1349"/>
      <c r="Q104" s="1349"/>
      <c r="R104" s="1349"/>
      <c r="S104" s="1350"/>
      <c r="T104" s="1349"/>
      <c r="U104" s="1351"/>
      <c r="V104" s="1349"/>
      <c r="W104" s="1349"/>
      <c r="X104" s="1349"/>
      <c r="Y104" s="1350"/>
      <c r="Z104" s="1349"/>
      <c r="AA104" s="1351"/>
      <c r="AB104" s="1349"/>
      <c r="AC104" s="1349"/>
      <c r="AD104" s="1349"/>
      <c r="AE104" s="1350"/>
      <c r="AF104" s="1349"/>
      <c r="AG104" s="1352"/>
      <c r="AH104" s="861"/>
      <c r="AI104" s="855"/>
    </row>
    <row r="105" spans="2:35" ht="18" customHeight="1">
      <c r="B105" s="2245"/>
      <c r="C105" s="2163"/>
      <c r="D105" s="2164"/>
      <c r="E105" s="2164"/>
      <c r="F105" s="2165"/>
      <c r="G105" s="863"/>
      <c r="H105" s="863"/>
      <c r="I105" s="863"/>
      <c r="J105" s="864"/>
      <c r="K105" s="863"/>
      <c r="L105" s="865"/>
      <c r="M105" s="864"/>
      <c r="N105" s="863"/>
      <c r="O105" s="865"/>
      <c r="P105" s="864"/>
      <c r="Q105" s="863"/>
      <c r="R105" s="863"/>
      <c r="S105" s="864"/>
      <c r="T105" s="863"/>
      <c r="U105" s="865"/>
      <c r="V105" s="863"/>
      <c r="W105" s="863"/>
      <c r="X105" s="865"/>
      <c r="Y105" s="864"/>
      <c r="Z105" s="863"/>
      <c r="AA105" s="865"/>
      <c r="AB105" s="863"/>
      <c r="AC105" s="863"/>
      <c r="AD105" s="863"/>
      <c r="AE105" s="864"/>
      <c r="AF105" s="863"/>
      <c r="AG105" s="862"/>
      <c r="AH105" s="861"/>
      <c r="AI105" s="855"/>
    </row>
    <row r="106" spans="2:35" ht="18" customHeight="1">
      <c r="B106" s="2245"/>
      <c r="C106" s="2163"/>
      <c r="D106" s="2164"/>
      <c r="E106" s="2164"/>
      <c r="F106" s="2165"/>
      <c r="G106" s="858"/>
      <c r="H106" s="858"/>
      <c r="I106" s="858"/>
      <c r="J106" s="859"/>
      <c r="K106" s="858"/>
      <c r="L106" s="860"/>
      <c r="M106" s="859"/>
      <c r="N106" s="858"/>
      <c r="O106" s="860"/>
      <c r="P106" s="858"/>
      <c r="Q106" s="858"/>
      <c r="R106" s="858"/>
      <c r="S106" s="859"/>
      <c r="T106" s="858"/>
      <c r="U106" s="860"/>
      <c r="V106" s="858"/>
      <c r="W106" s="858"/>
      <c r="X106" s="858"/>
      <c r="Y106" s="859"/>
      <c r="Z106" s="858"/>
      <c r="AA106" s="860"/>
      <c r="AB106" s="858"/>
      <c r="AC106" s="858"/>
      <c r="AD106" s="858"/>
      <c r="AE106" s="859"/>
      <c r="AF106" s="858"/>
      <c r="AG106" s="857"/>
      <c r="AH106" s="870">
        <v>0.5</v>
      </c>
      <c r="AI106" s="855"/>
    </row>
    <row r="107" spans="2:35" ht="18" customHeight="1">
      <c r="B107" s="2245"/>
      <c r="C107" s="2163" t="s">
        <v>879</v>
      </c>
      <c r="D107" s="2164"/>
      <c r="E107" s="2164"/>
      <c r="F107" s="2165"/>
      <c r="G107" s="867"/>
      <c r="H107" s="867"/>
      <c r="I107" s="867"/>
      <c r="J107" s="868"/>
      <c r="K107" s="867"/>
      <c r="L107" s="869"/>
      <c r="M107" s="868"/>
      <c r="N107" s="867"/>
      <c r="O107" s="869"/>
      <c r="P107" s="867"/>
      <c r="Q107" s="867"/>
      <c r="R107" s="867"/>
      <c r="S107" s="868"/>
      <c r="T107" s="867"/>
      <c r="U107" s="869"/>
      <c r="V107" s="867"/>
      <c r="W107" s="867"/>
      <c r="X107" s="867"/>
      <c r="Y107" s="868"/>
      <c r="Z107" s="867"/>
      <c r="AA107" s="869"/>
      <c r="AB107" s="867"/>
      <c r="AC107" s="867"/>
      <c r="AD107" s="867"/>
      <c r="AE107" s="868"/>
      <c r="AF107" s="867"/>
      <c r="AG107" s="866"/>
      <c r="AH107" s="861"/>
      <c r="AI107" s="855"/>
    </row>
    <row r="108" spans="2:35" ht="18" customHeight="1">
      <c r="B108" s="2245"/>
      <c r="C108" s="2163"/>
      <c r="D108" s="2164"/>
      <c r="E108" s="2164"/>
      <c r="F108" s="2165"/>
      <c r="G108" s="863"/>
      <c r="H108" s="863"/>
      <c r="I108" s="863"/>
      <c r="J108" s="864"/>
      <c r="K108" s="863"/>
      <c r="L108" s="865"/>
      <c r="M108" s="864"/>
      <c r="N108" s="863"/>
      <c r="O108" s="865"/>
      <c r="P108" s="863"/>
      <c r="Q108" s="863"/>
      <c r="R108" s="863"/>
      <c r="S108" s="864"/>
      <c r="T108" s="863"/>
      <c r="U108" s="865"/>
      <c r="V108" s="863"/>
      <c r="W108" s="863"/>
      <c r="X108" s="863"/>
      <c r="Y108" s="864"/>
      <c r="Z108" s="863"/>
      <c r="AA108" s="865"/>
      <c r="AB108" s="863"/>
      <c r="AC108" s="863"/>
      <c r="AD108" s="863"/>
      <c r="AE108" s="864"/>
      <c r="AF108" s="863"/>
      <c r="AG108" s="862"/>
      <c r="AH108" s="861"/>
      <c r="AI108" s="855"/>
    </row>
    <row r="109" spans="2:35" ht="18" customHeight="1">
      <c r="B109" s="2245"/>
      <c r="C109" s="2163"/>
      <c r="D109" s="2164"/>
      <c r="E109" s="2164"/>
      <c r="F109" s="2165"/>
      <c r="G109" s="863"/>
      <c r="H109" s="863"/>
      <c r="I109" s="863"/>
      <c r="J109" s="864"/>
      <c r="K109" s="863"/>
      <c r="L109" s="865"/>
      <c r="M109" s="864"/>
      <c r="N109" s="863"/>
      <c r="O109" s="865"/>
      <c r="P109" s="863"/>
      <c r="Q109" s="863"/>
      <c r="R109" s="863"/>
      <c r="S109" s="864"/>
      <c r="T109" s="863"/>
      <c r="U109" s="865"/>
      <c r="V109" s="863"/>
      <c r="W109" s="863"/>
      <c r="X109" s="863"/>
      <c r="Y109" s="864"/>
      <c r="Z109" s="863"/>
      <c r="AA109" s="865"/>
      <c r="AB109" s="863"/>
      <c r="AC109" s="863"/>
      <c r="AD109" s="863"/>
      <c r="AE109" s="864"/>
      <c r="AF109" s="863"/>
      <c r="AG109" s="862"/>
      <c r="AH109" s="870"/>
      <c r="AI109" s="855"/>
    </row>
    <row r="110" spans="2:35" ht="18" customHeight="1">
      <c r="B110" s="2245"/>
      <c r="C110" s="2163" t="s">
        <v>878</v>
      </c>
      <c r="D110" s="2164"/>
      <c r="E110" s="2164"/>
      <c r="F110" s="2165"/>
      <c r="G110" s="1348"/>
      <c r="H110" s="1349"/>
      <c r="I110" s="1349"/>
      <c r="J110" s="1350"/>
      <c r="K110" s="1349"/>
      <c r="L110" s="1351"/>
      <c r="M110" s="1350"/>
      <c r="N110" s="1349"/>
      <c r="O110" s="1351"/>
      <c r="P110" s="1349"/>
      <c r="Q110" s="1349"/>
      <c r="R110" s="1349"/>
      <c r="S110" s="1350"/>
      <c r="T110" s="1349"/>
      <c r="U110" s="1351"/>
      <c r="V110" s="1349"/>
      <c r="W110" s="1349"/>
      <c r="X110" s="1349"/>
      <c r="Y110" s="1350"/>
      <c r="Z110" s="1349"/>
      <c r="AA110" s="1351"/>
      <c r="AB110" s="1349"/>
      <c r="AC110" s="1349"/>
      <c r="AD110" s="1349"/>
      <c r="AE110" s="1350"/>
      <c r="AF110" s="1349"/>
      <c r="AG110" s="1352"/>
      <c r="AH110" s="861"/>
      <c r="AI110" s="855"/>
    </row>
    <row r="111" spans="2:35" ht="18" customHeight="1">
      <c r="B111" s="2245"/>
      <c r="C111" s="2163"/>
      <c r="D111" s="2164"/>
      <c r="E111" s="2164"/>
      <c r="F111" s="2165"/>
      <c r="G111" s="863"/>
      <c r="H111" s="863"/>
      <c r="I111" s="863"/>
      <c r="J111" s="864"/>
      <c r="K111" s="863"/>
      <c r="L111" s="865"/>
      <c r="M111" s="864"/>
      <c r="N111" s="863"/>
      <c r="O111" s="865"/>
      <c r="P111" s="864"/>
      <c r="Q111" s="863"/>
      <c r="R111" s="863"/>
      <c r="S111" s="864"/>
      <c r="T111" s="863"/>
      <c r="U111" s="865"/>
      <c r="V111" s="863"/>
      <c r="W111" s="863"/>
      <c r="X111" s="863"/>
      <c r="Y111" s="864"/>
      <c r="Z111" s="863"/>
      <c r="AA111" s="865"/>
      <c r="AB111" s="863"/>
      <c r="AC111" s="863"/>
      <c r="AD111" s="863"/>
      <c r="AE111" s="864"/>
      <c r="AF111" s="863"/>
      <c r="AG111" s="862"/>
      <c r="AH111" s="861"/>
      <c r="AI111" s="855"/>
    </row>
    <row r="112" spans="2:35" ht="18" customHeight="1">
      <c r="B112" s="2245"/>
      <c r="C112" s="2163"/>
      <c r="D112" s="2164"/>
      <c r="E112" s="2164"/>
      <c r="F112" s="2165"/>
      <c r="G112" s="858"/>
      <c r="H112" s="858"/>
      <c r="I112" s="858"/>
      <c r="J112" s="859"/>
      <c r="K112" s="858"/>
      <c r="L112" s="860"/>
      <c r="M112" s="859"/>
      <c r="N112" s="858"/>
      <c r="O112" s="860"/>
      <c r="P112" s="858"/>
      <c r="Q112" s="858"/>
      <c r="R112" s="858"/>
      <c r="S112" s="859"/>
      <c r="T112" s="858"/>
      <c r="U112" s="860"/>
      <c r="V112" s="858"/>
      <c r="W112" s="858"/>
      <c r="X112" s="858"/>
      <c r="Y112" s="859"/>
      <c r="Z112" s="858"/>
      <c r="AA112" s="860"/>
      <c r="AB112" s="858"/>
      <c r="AC112" s="858"/>
      <c r="AD112" s="858"/>
      <c r="AE112" s="859"/>
      <c r="AF112" s="858"/>
      <c r="AG112" s="857"/>
      <c r="AH112" s="870">
        <v>0.4</v>
      </c>
      <c r="AI112" s="855"/>
    </row>
    <row r="113" spans="2:35" ht="18" customHeight="1">
      <c r="B113" s="2245"/>
      <c r="C113" s="2163" t="s">
        <v>877</v>
      </c>
      <c r="D113" s="2164"/>
      <c r="E113" s="2164"/>
      <c r="F113" s="2165"/>
      <c r="G113" s="867"/>
      <c r="H113" s="867"/>
      <c r="I113" s="867"/>
      <c r="J113" s="868"/>
      <c r="K113" s="867"/>
      <c r="L113" s="869"/>
      <c r="M113" s="868"/>
      <c r="N113" s="867"/>
      <c r="O113" s="869"/>
      <c r="P113" s="867"/>
      <c r="Q113" s="867"/>
      <c r="R113" s="867"/>
      <c r="S113" s="868"/>
      <c r="T113" s="867"/>
      <c r="U113" s="869"/>
      <c r="V113" s="867"/>
      <c r="W113" s="867"/>
      <c r="X113" s="867"/>
      <c r="Y113" s="868"/>
      <c r="Z113" s="867"/>
      <c r="AA113" s="869"/>
      <c r="AB113" s="867"/>
      <c r="AC113" s="867"/>
      <c r="AD113" s="867"/>
      <c r="AE113" s="868"/>
      <c r="AF113" s="867"/>
      <c r="AG113" s="866"/>
      <c r="AH113" s="861"/>
      <c r="AI113" s="855"/>
    </row>
    <row r="114" spans="2:35" ht="18" customHeight="1">
      <c r="B114" s="2245"/>
      <c r="C114" s="2163"/>
      <c r="D114" s="2164"/>
      <c r="E114" s="2164"/>
      <c r="F114" s="2165"/>
      <c r="G114" s="863"/>
      <c r="H114" s="863"/>
      <c r="I114" s="863"/>
      <c r="J114" s="864"/>
      <c r="K114" s="863"/>
      <c r="L114" s="865"/>
      <c r="M114" s="864"/>
      <c r="N114" s="863"/>
      <c r="O114" s="865"/>
      <c r="P114" s="864"/>
      <c r="Q114" s="863"/>
      <c r="R114" s="863"/>
      <c r="S114" s="864"/>
      <c r="T114" s="863"/>
      <c r="U114" s="865"/>
      <c r="V114" s="863"/>
      <c r="W114" s="863"/>
      <c r="X114" s="863"/>
      <c r="Y114" s="864"/>
      <c r="Z114" s="863"/>
      <c r="AA114" s="865"/>
      <c r="AB114" s="863"/>
      <c r="AC114" s="863"/>
      <c r="AD114" s="863"/>
      <c r="AE114" s="864"/>
      <c r="AF114" s="863"/>
      <c r="AG114" s="862"/>
      <c r="AH114" s="861"/>
      <c r="AI114" s="855"/>
    </row>
    <row r="115" spans="2:35" ht="18" customHeight="1">
      <c r="B115" s="2245"/>
      <c r="C115" s="2163"/>
      <c r="D115" s="2164"/>
      <c r="E115" s="2164"/>
      <c r="F115" s="2165"/>
      <c r="G115" s="863"/>
      <c r="H115" s="863"/>
      <c r="I115" s="863"/>
      <c r="J115" s="864"/>
      <c r="K115" s="863"/>
      <c r="L115" s="865"/>
      <c r="M115" s="864"/>
      <c r="N115" s="863"/>
      <c r="O115" s="865"/>
      <c r="P115" s="863"/>
      <c r="Q115" s="863"/>
      <c r="R115" s="863"/>
      <c r="S115" s="864"/>
      <c r="T115" s="863"/>
      <c r="U115" s="865"/>
      <c r="V115" s="863"/>
      <c r="W115" s="863"/>
      <c r="X115" s="863"/>
      <c r="Y115" s="864"/>
      <c r="Z115" s="863"/>
      <c r="AA115" s="865"/>
      <c r="AB115" s="863"/>
      <c r="AC115" s="863"/>
      <c r="AD115" s="863"/>
      <c r="AE115" s="864"/>
      <c r="AF115" s="863"/>
      <c r="AG115" s="862"/>
      <c r="AH115" s="870"/>
      <c r="AI115" s="855"/>
    </row>
    <row r="116" spans="2:35" ht="18" customHeight="1">
      <c r="B116" s="2245"/>
      <c r="C116" s="2163" t="s">
        <v>876</v>
      </c>
      <c r="D116" s="2164"/>
      <c r="E116" s="2164"/>
      <c r="F116" s="2165"/>
      <c r="G116" s="1348"/>
      <c r="H116" s="1349"/>
      <c r="I116" s="1349"/>
      <c r="J116" s="1350"/>
      <c r="K116" s="1349"/>
      <c r="L116" s="1351"/>
      <c r="M116" s="1350"/>
      <c r="N116" s="1349"/>
      <c r="O116" s="1351"/>
      <c r="P116" s="1349"/>
      <c r="Q116" s="1349"/>
      <c r="R116" s="1349"/>
      <c r="S116" s="1350"/>
      <c r="T116" s="1349"/>
      <c r="U116" s="1351"/>
      <c r="V116" s="1349"/>
      <c r="W116" s="1349"/>
      <c r="X116" s="1349"/>
      <c r="Y116" s="1350"/>
      <c r="Z116" s="1349"/>
      <c r="AA116" s="1351"/>
      <c r="AB116" s="1349"/>
      <c r="AC116" s="1349"/>
      <c r="AD116" s="1349"/>
      <c r="AE116" s="1350"/>
      <c r="AF116" s="1349"/>
      <c r="AG116" s="1352"/>
      <c r="AH116" s="861"/>
      <c r="AI116" s="855"/>
    </row>
    <row r="117" spans="2:35" ht="18" customHeight="1">
      <c r="B117" s="2245"/>
      <c r="C117" s="2163"/>
      <c r="D117" s="2164"/>
      <c r="E117" s="2164"/>
      <c r="F117" s="2165"/>
      <c r="G117" s="863"/>
      <c r="H117" s="863"/>
      <c r="I117" s="863"/>
      <c r="J117" s="864"/>
      <c r="K117" s="863"/>
      <c r="L117" s="865"/>
      <c r="M117" s="864"/>
      <c r="N117" s="863"/>
      <c r="O117" s="865"/>
      <c r="P117" s="864"/>
      <c r="Q117" s="863"/>
      <c r="R117" s="863"/>
      <c r="S117" s="864"/>
      <c r="T117" s="863"/>
      <c r="U117" s="865"/>
      <c r="V117" s="863"/>
      <c r="W117" s="863"/>
      <c r="X117" s="863"/>
      <c r="Y117" s="864"/>
      <c r="Z117" s="863"/>
      <c r="AA117" s="865"/>
      <c r="AB117" s="863"/>
      <c r="AC117" s="863"/>
      <c r="AD117" s="863"/>
      <c r="AE117" s="864"/>
      <c r="AF117" s="863"/>
      <c r="AG117" s="862"/>
      <c r="AH117" s="861"/>
      <c r="AI117" s="855"/>
    </row>
    <row r="118" spans="2:35" ht="18" customHeight="1">
      <c r="B118" s="2245"/>
      <c r="C118" s="2163"/>
      <c r="D118" s="2164"/>
      <c r="E118" s="2164"/>
      <c r="F118" s="2165"/>
      <c r="G118" s="858"/>
      <c r="H118" s="858"/>
      <c r="I118" s="858"/>
      <c r="J118" s="859"/>
      <c r="K118" s="858"/>
      <c r="L118" s="860"/>
      <c r="M118" s="859"/>
      <c r="N118" s="858"/>
      <c r="O118" s="860"/>
      <c r="P118" s="858"/>
      <c r="Q118" s="858"/>
      <c r="R118" s="858"/>
      <c r="S118" s="859"/>
      <c r="T118" s="858"/>
      <c r="U118" s="860"/>
      <c r="V118" s="858"/>
      <c r="W118" s="858"/>
      <c r="X118" s="858"/>
      <c r="Y118" s="859"/>
      <c r="Z118" s="858"/>
      <c r="AA118" s="860"/>
      <c r="AB118" s="858"/>
      <c r="AC118" s="858"/>
      <c r="AD118" s="858"/>
      <c r="AE118" s="859"/>
      <c r="AF118" s="858"/>
      <c r="AG118" s="857"/>
      <c r="AH118" s="870">
        <v>0.3</v>
      </c>
      <c r="AI118" s="855"/>
    </row>
    <row r="119" spans="2:35" ht="18" customHeight="1">
      <c r="B119" s="2245"/>
      <c r="C119" s="2163" t="s">
        <v>875</v>
      </c>
      <c r="D119" s="2164"/>
      <c r="E119" s="2164"/>
      <c r="F119" s="2165"/>
      <c r="G119" s="867"/>
      <c r="H119" s="867"/>
      <c r="I119" s="867"/>
      <c r="J119" s="868"/>
      <c r="K119" s="867"/>
      <c r="L119" s="869"/>
      <c r="M119" s="868"/>
      <c r="N119" s="867"/>
      <c r="O119" s="869"/>
      <c r="P119" s="867"/>
      <c r="Q119" s="867"/>
      <c r="R119" s="867"/>
      <c r="S119" s="868"/>
      <c r="T119" s="867"/>
      <c r="U119" s="869"/>
      <c r="V119" s="867"/>
      <c r="W119" s="867"/>
      <c r="X119" s="867"/>
      <c r="Y119" s="868"/>
      <c r="Z119" s="867"/>
      <c r="AA119" s="869"/>
      <c r="AB119" s="867"/>
      <c r="AC119" s="867"/>
      <c r="AD119" s="867"/>
      <c r="AE119" s="868"/>
      <c r="AF119" s="867"/>
      <c r="AG119" s="866"/>
      <c r="AH119" s="861"/>
      <c r="AI119" s="855"/>
    </row>
    <row r="120" spans="2:35" ht="18" customHeight="1">
      <c r="B120" s="2245"/>
      <c r="C120" s="2163"/>
      <c r="D120" s="2164"/>
      <c r="E120" s="2164"/>
      <c r="F120" s="2165"/>
      <c r="G120" s="863"/>
      <c r="H120" s="863"/>
      <c r="I120" s="863"/>
      <c r="J120" s="864"/>
      <c r="K120" s="863"/>
      <c r="L120" s="865"/>
      <c r="M120" s="864"/>
      <c r="N120" s="863"/>
      <c r="O120" s="865"/>
      <c r="P120" s="863"/>
      <c r="Q120" s="863"/>
      <c r="R120" s="863"/>
      <c r="S120" s="864"/>
      <c r="T120" s="863"/>
      <c r="U120" s="865"/>
      <c r="V120" s="863"/>
      <c r="W120" s="863"/>
      <c r="X120" s="863"/>
      <c r="Y120" s="864"/>
      <c r="Z120" s="863"/>
      <c r="AA120" s="865"/>
      <c r="AB120" s="863"/>
      <c r="AC120" s="863"/>
      <c r="AD120" s="863"/>
      <c r="AE120" s="864"/>
      <c r="AF120" s="863"/>
      <c r="AG120" s="862"/>
      <c r="AH120" s="861"/>
      <c r="AI120" s="855"/>
    </row>
    <row r="121" spans="2:35" ht="18" customHeight="1">
      <c r="B121" s="2245"/>
      <c r="C121" s="2163"/>
      <c r="D121" s="2164"/>
      <c r="E121" s="2164"/>
      <c r="F121" s="2165"/>
      <c r="G121" s="863"/>
      <c r="H121" s="863"/>
      <c r="I121" s="863"/>
      <c r="J121" s="864"/>
      <c r="K121" s="863"/>
      <c r="L121" s="865"/>
      <c r="M121" s="864"/>
      <c r="N121" s="863"/>
      <c r="O121" s="865"/>
      <c r="P121" s="863"/>
      <c r="Q121" s="863"/>
      <c r="R121" s="863"/>
      <c r="S121" s="864"/>
      <c r="T121" s="863"/>
      <c r="U121" s="865"/>
      <c r="V121" s="863"/>
      <c r="W121" s="863"/>
      <c r="X121" s="863"/>
      <c r="Y121" s="864"/>
      <c r="Z121" s="863"/>
      <c r="AA121" s="865"/>
      <c r="AB121" s="863"/>
      <c r="AC121" s="863"/>
      <c r="AD121" s="863"/>
      <c r="AE121" s="864"/>
      <c r="AF121" s="863"/>
      <c r="AG121" s="862"/>
      <c r="AH121" s="870"/>
      <c r="AI121" s="855"/>
    </row>
    <row r="122" spans="2:35" ht="18" customHeight="1">
      <c r="B122" s="2245"/>
      <c r="C122" s="2163" t="s">
        <v>874</v>
      </c>
      <c r="D122" s="2164"/>
      <c r="E122" s="2164"/>
      <c r="F122" s="2165"/>
      <c r="G122" s="1348"/>
      <c r="H122" s="1349"/>
      <c r="I122" s="1349"/>
      <c r="J122" s="1350"/>
      <c r="K122" s="1349"/>
      <c r="L122" s="1351"/>
      <c r="M122" s="1350"/>
      <c r="N122" s="1349"/>
      <c r="O122" s="1351"/>
      <c r="P122" s="1349"/>
      <c r="Q122" s="1349"/>
      <c r="R122" s="1349"/>
      <c r="S122" s="1350"/>
      <c r="T122" s="1349"/>
      <c r="U122" s="1351"/>
      <c r="V122" s="1349"/>
      <c r="W122" s="1349"/>
      <c r="X122" s="1349"/>
      <c r="Y122" s="1350"/>
      <c r="Z122" s="1349"/>
      <c r="AA122" s="1351"/>
      <c r="AB122" s="1349"/>
      <c r="AC122" s="1349"/>
      <c r="AD122" s="1349"/>
      <c r="AE122" s="1350"/>
      <c r="AF122" s="1349"/>
      <c r="AG122" s="1352"/>
      <c r="AH122" s="861"/>
      <c r="AI122" s="855"/>
    </row>
    <row r="123" spans="2:35" ht="18" customHeight="1">
      <c r="B123" s="2245"/>
      <c r="C123" s="2163"/>
      <c r="D123" s="2164"/>
      <c r="E123" s="2164"/>
      <c r="F123" s="2165"/>
      <c r="G123" s="863"/>
      <c r="H123" s="863"/>
      <c r="I123" s="863"/>
      <c r="J123" s="864"/>
      <c r="K123" s="863"/>
      <c r="L123" s="865"/>
      <c r="M123" s="864"/>
      <c r="N123" s="863"/>
      <c r="O123" s="865"/>
      <c r="P123" s="864"/>
      <c r="Q123" s="863"/>
      <c r="R123" s="863"/>
      <c r="S123" s="864"/>
      <c r="T123" s="863"/>
      <c r="U123" s="865"/>
      <c r="V123" s="863"/>
      <c r="W123" s="863"/>
      <c r="X123" s="863"/>
      <c r="Y123" s="864"/>
      <c r="Z123" s="863"/>
      <c r="AA123" s="865"/>
      <c r="AB123" s="863"/>
      <c r="AC123" s="863"/>
      <c r="AD123" s="863"/>
      <c r="AE123" s="864"/>
      <c r="AF123" s="863"/>
      <c r="AG123" s="862"/>
      <c r="AH123" s="861"/>
      <c r="AI123" s="855"/>
    </row>
    <row r="124" spans="2:35" ht="18" customHeight="1">
      <c r="B124" s="2245"/>
      <c r="C124" s="2163"/>
      <c r="D124" s="2164"/>
      <c r="E124" s="2164"/>
      <c r="F124" s="2165"/>
      <c r="G124" s="858"/>
      <c r="H124" s="858"/>
      <c r="I124" s="858"/>
      <c r="J124" s="859"/>
      <c r="K124" s="858"/>
      <c r="L124" s="860"/>
      <c r="M124" s="859"/>
      <c r="N124" s="858"/>
      <c r="O124" s="860"/>
      <c r="P124" s="858"/>
      <c r="Q124" s="858"/>
      <c r="R124" s="858"/>
      <c r="S124" s="859"/>
      <c r="T124" s="858"/>
      <c r="U124" s="860"/>
      <c r="V124" s="858"/>
      <c r="W124" s="858"/>
      <c r="X124" s="858"/>
      <c r="Y124" s="859"/>
      <c r="Z124" s="858"/>
      <c r="AA124" s="860"/>
      <c r="AB124" s="858"/>
      <c r="AC124" s="858"/>
      <c r="AD124" s="858"/>
      <c r="AE124" s="859"/>
      <c r="AF124" s="858"/>
      <c r="AG124" s="857"/>
      <c r="AH124" s="870">
        <v>0.2</v>
      </c>
      <c r="AI124" s="855"/>
    </row>
    <row r="125" spans="2:35" ht="18" customHeight="1">
      <c r="B125" s="2245"/>
      <c r="C125" s="2163" t="s">
        <v>873</v>
      </c>
      <c r="D125" s="2164"/>
      <c r="E125" s="2164"/>
      <c r="F125" s="2165"/>
      <c r="G125" s="867"/>
      <c r="H125" s="867"/>
      <c r="I125" s="867"/>
      <c r="J125" s="868"/>
      <c r="K125" s="867"/>
      <c r="L125" s="869"/>
      <c r="M125" s="868"/>
      <c r="N125" s="867"/>
      <c r="O125" s="869"/>
      <c r="P125" s="867"/>
      <c r="Q125" s="867"/>
      <c r="R125" s="867"/>
      <c r="S125" s="868"/>
      <c r="T125" s="867"/>
      <c r="U125" s="869"/>
      <c r="V125" s="867"/>
      <c r="W125" s="867"/>
      <c r="X125" s="867"/>
      <c r="Y125" s="868"/>
      <c r="Z125" s="867"/>
      <c r="AA125" s="869"/>
      <c r="AB125" s="867"/>
      <c r="AC125" s="867"/>
      <c r="AD125" s="867"/>
      <c r="AE125" s="868"/>
      <c r="AF125" s="867"/>
      <c r="AG125" s="866"/>
      <c r="AH125" s="861"/>
      <c r="AI125" s="855"/>
    </row>
    <row r="126" spans="2:35" ht="18" customHeight="1">
      <c r="B126" s="2245"/>
      <c r="C126" s="2163"/>
      <c r="D126" s="2164"/>
      <c r="E126" s="2164"/>
      <c r="F126" s="2165"/>
      <c r="G126" s="863"/>
      <c r="H126" s="863"/>
      <c r="I126" s="863"/>
      <c r="J126" s="864"/>
      <c r="K126" s="863"/>
      <c r="L126" s="865"/>
      <c r="M126" s="864"/>
      <c r="N126" s="863"/>
      <c r="O126" s="865"/>
      <c r="P126" s="863"/>
      <c r="Q126" s="863"/>
      <c r="R126" s="863"/>
      <c r="S126" s="864"/>
      <c r="T126" s="863"/>
      <c r="U126" s="865"/>
      <c r="V126" s="863"/>
      <c r="W126" s="863"/>
      <c r="X126" s="863"/>
      <c r="Y126" s="864"/>
      <c r="Z126" s="863"/>
      <c r="AA126" s="865"/>
      <c r="AB126" s="863"/>
      <c r="AC126" s="863"/>
      <c r="AD126" s="863"/>
      <c r="AE126" s="864"/>
      <c r="AF126" s="863"/>
      <c r="AG126" s="862"/>
      <c r="AH126" s="861"/>
      <c r="AI126" s="855"/>
    </row>
    <row r="127" spans="2:35" ht="18" customHeight="1">
      <c r="B127" s="2245"/>
      <c r="C127" s="2163"/>
      <c r="D127" s="2164"/>
      <c r="E127" s="2164"/>
      <c r="F127" s="2165"/>
      <c r="G127" s="863"/>
      <c r="H127" s="863"/>
      <c r="I127" s="863"/>
      <c r="J127" s="864"/>
      <c r="K127" s="863"/>
      <c r="L127" s="865"/>
      <c r="M127" s="864"/>
      <c r="N127" s="863"/>
      <c r="O127" s="865"/>
      <c r="P127" s="863"/>
      <c r="Q127" s="863"/>
      <c r="R127" s="863"/>
      <c r="S127" s="864"/>
      <c r="T127" s="863"/>
      <c r="U127" s="865"/>
      <c r="V127" s="863"/>
      <c r="W127" s="863"/>
      <c r="X127" s="863"/>
      <c r="Y127" s="864"/>
      <c r="Z127" s="863"/>
      <c r="AA127" s="865"/>
      <c r="AB127" s="863"/>
      <c r="AC127" s="863"/>
      <c r="AD127" s="863"/>
      <c r="AE127" s="864"/>
      <c r="AF127" s="863"/>
      <c r="AG127" s="862"/>
      <c r="AH127" s="870"/>
      <c r="AI127" s="855"/>
    </row>
    <row r="128" spans="2:35" ht="18" customHeight="1">
      <c r="B128" s="2245"/>
      <c r="C128" s="2163" t="s">
        <v>872</v>
      </c>
      <c r="D128" s="2164"/>
      <c r="E128" s="2164"/>
      <c r="F128" s="2165"/>
      <c r="G128" s="1348"/>
      <c r="H128" s="1349"/>
      <c r="I128" s="1349"/>
      <c r="J128" s="1350"/>
      <c r="K128" s="1349"/>
      <c r="L128" s="1351"/>
      <c r="M128" s="1350"/>
      <c r="N128" s="1349"/>
      <c r="O128" s="1351"/>
      <c r="P128" s="1349"/>
      <c r="Q128" s="1349"/>
      <c r="R128" s="1349"/>
      <c r="S128" s="1350"/>
      <c r="T128" s="1349"/>
      <c r="U128" s="1351"/>
      <c r="V128" s="1349"/>
      <c r="W128" s="1349"/>
      <c r="X128" s="1349"/>
      <c r="Y128" s="1350"/>
      <c r="Z128" s="1349"/>
      <c r="AA128" s="1351"/>
      <c r="AB128" s="1349"/>
      <c r="AC128" s="1349"/>
      <c r="AD128" s="1349"/>
      <c r="AE128" s="1350"/>
      <c r="AF128" s="1349"/>
      <c r="AG128" s="1352"/>
      <c r="AH128" s="861"/>
      <c r="AI128" s="855"/>
    </row>
    <row r="129" spans="2:35" ht="18" customHeight="1">
      <c r="B129" s="2245"/>
      <c r="C129" s="2163"/>
      <c r="D129" s="2164"/>
      <c r="E129" s="2164"/>
      <c r="F129" s="2165"/>
      <c r="G129" s="863"/>
      <c r="H129" s="863"/>
      <c r="I129" s="863"/>
      <c r="J129" s="864"/>
      <c r="K129" s="863"/>
      <c r="L129" s="865"/>
      <c r="M129" s="864"/>
      <c r="N129" s="863"/>
      <c r="O129" s="865"/>
      <c r="P129" s="863"/>
      <c r="Q129" s="863"/>
      <c r="R129" s="863"/>
      <c r="S129" s="864"/>
      <c r="T129" s="863"/>
      <c r="U129" s="865"/>
      <c r="V129" s="863"/>
      <c r="W129" s="863"/>
      <c r="X129" s="863"/>
      <c r="Y129" s="864"/>
      <c r="Z129" s="863"/>
      <c r="AA129" s="865"/>
      <c r="AB129" s="863"/>
      <c r="AC129" s="863"/>
      <c r="AD129" s="863"/>
      <c r="AE129" s="864"/>
      <c r="AF129" s="863"/>
      <c r="AG129" s="862"/>
      <c r="AH129" s="861"/>
      <c r="AI129" s="855"/>
    </row>
    <row r="130" spans="2:35" ht="18" customHeight="1">
      <c r="B130" s="2245"/>
      <c r="C130" s="2163"/>
      <c r="D130" s="2164"/>
      <c r="E130" s="2164"/>
      <c r="F130" s="2165"/>
      <c r="G130" s="858"/>
      <c r="H130" s="858"/>
      <c r="I130" s="858"/>
      <c r="J130" s="859"/>
      <c r="K130" s="858"/>
      <c r="L130" s="860"/>
      <c r="M130" s="859"/>
      <c r="N130" s="858"/>
      <c r="O130" s="860"/>
      <c r="P130" s="858"/>
      <c r="Q130" s="858"/>
      <c r="R130" s="858"/>
      <c r="S130" s="859"/>
      <c r="T130" s="858"/>
      <c r="U130" s="860"/>
      <c r="V130" s="858"/>
      <c r="W130" s="858"/>
      <c r="X130" s="858"/>
      <c r="Y130" s="859"/>
      <c r="Z130" s="858"/>
      <c r="AA130" s="860"/>
      <c r="AB130" s="858"/>
      <c r="AC130" s="858"/>
      <c r="AD130" s="858"/>
      <c r="AE130" s="859"/>
      <c r="AF130" s="858"/>
      <c r="AG130" s="857"/>
      <c r="AH130" s="870">
        <v>0.1</v>
      </c>
      <c r="AI130" s="855"/>
    </row>
    <row r="131" spans="2:35" ht="18" customHeight="1">
      <c r="B131" s="2245"/>
      <c r="C131" s="2163"/>
      <c r="D131" s="2164"/>
      <c r="E131" s="2164"/>
      <c r="F131" s="2165"/>
      <c r="G131" s="867"/>
      <c r="H131" s="867"/>
      <c r="I131" s="869"/>
      <c r="J131" s="867"/>
      <c r="K131" s="867"/>
      <c r="L131" s="867"/>
      <c r="M131" s="868"/>
      <c r="N131" s="867"/>
      <c r="O131" s="869"/>
      <c r="P131" s="867"/>
      <c r="Q131" s="867"/>
      <c r="R131" s="867"/>
      <c r="S131" s="868"/>
      <c r="T131" s="867"/>
      <c r="U131" s="869"/>
      <c r="V131" s="867"/>
      <c r="W131" s="867"/>
      <c r="X131" s="867"/>
      <c r="Y131" s="868"/>
      <c r="Z131" s="867"/>
      <c r="AA131" s="869"/>
      <c r="AB131" s="867"/>
      <c r="AC131" s="867"/>
      <c r="AD131" s="867"/>
      <c r="AE131" s="868"/>
      <c r="AF131" s="867"/>
      <c r="AG131" s="866"/>
      <c r="AH131" s="861"/>
      <c r="AI131" s="855"/>
    </row>
    <row r="132" spans="2:35" ht="18" customHeight="1">
      <c r="B132" s="2245"/>
      <c r="C132" s="2163"/>
      <c r="D132" s="2164"/>
      <c r="E132" s="2164"/>
      <c r="F132" s="2165"/>
      <c r="G132" s="863"/>
      <c r="H132" s="863"/>
      <c r="I132" s="865"/>
      <c r="J132" s="863"/>
      <c r="K132" s="863"/>
      <c r="L132" s="863"/>
      <c r="M132" s="864"/>
      <c r="N132" s="863"/>
      <c r="O132" s="865"/>
      <c r="P132" s="863"/>
      <c r="Q132" s="863"/>
      <c r="R132" s="863"/>
      <c r="S132" s="864"/>
      <c r="T132" s="863"/>
      <c r="U132" s="865"/>
      <c r="V132" s="863"/>
      <c r="W132" s="863"/>
      <c r="X132" s="863"/>
      <c r="Y132" s="864"/>
      <c r="Z132" s="863"/>
      <c r="AA132" s="865"/>
      <c r="AB132" s="864"/>
      <c r="AC132" s="863"/>
      <c r="AD132" s="865"/>
      <c r="AE132" s="864"/>
      <c r="AF132" s="863"/>
      <c r="AG132" s="862"/>
      <c r="AH132" s="861"/>
      <c r="AI132" s="855"/>
    </row>
    <row r="133" spans="2:35" ht="18" customHeight="1">
      <c r="B133" s="2245"/>
      <c r="C133" s="2163"/>
      <c r="D133" s="2164"/>
      <c r="E133" s="2164"/>
      <c r="F133" s="2165"/>
      <c r="G133" s="863"/>
      <c r="H133" s="863"/>
      <c r="I133" s="865"/>
      <c r="J133" s="863"/>
      <c r="K133" s="863"/>
      <c r="L133" s="863"/>
      <c r="M133" s="864"/>
      <c r="N133" s="863"/>
      <c r="O133" s="865"/>
      <c r="P133" s="863"/>
      <c r="Q133" s="863"/>
      <c r="R133" s="863"/>
      <c r="S133" s="864"/>
      <c r="T133" s="863"/>
      <c r="U133" s="865"/>
      <c r="V133" s="863"/>
      <c r="W133" s="863"/>
      <c r="X133" s="863"/>
      <c r="Y133" s="864"/>
      <c r="Z133" s="863"/>
      <c r="AA133" s="865"/>
      <c r="AB133" s="863"/>
      <c r="AC133" s="863"/>
      <c r="AD133" s="863"/>
      <c r="AE133" s="864"/>
      <c r="AF133" s="863"/>
      <c r="AG133" s="862"/>
      <c r="AH133" s="870"/>
      <c r="AI133" s="855"/>
    </row>
    <row r="134" spans="2:35" ht="18" customHeight="1">
      <c r="B134" s="2245"/>
      <c r="C134" s="2163"/>
      <c r="D134" s="2164"/>
      <c r="E134" s="2164"/>
      <c r="F134" s="2165"/>
      <c r="G134" s="1348"/>
      <c r="H134" s="1349"/>
      <c r="I134" s="1351"/>
      <c r="J134" s="1349"/>
      <c r="K134" s="1349"/>
      <c r="L134" s="1349"/>
      <c r="M134" s="1350"/>
      <c r="N134" s="1349"/>
      <c r="O134" s="1351"/>
      <c r="P134" s="1349"/>
      <c r="Q134" s="1349"/>
      <c r="R134" s="1349"/>
      <c r="S134" s="1350"/>
      <c r="T134" s="1349"/>
      <c r="U134" s="1351"/>
      <c r="V134" s="1349"/>
      <c r="W134" s="1349"/>
      <c r="X134" s="1349"/>
      <c r="Y134" s="1350"/>
      <c r="Z134" s="1349"/>
      <c r="AA134" s="1351"/>
      <c r="AB134" s="1349"/>
      <c r="AC134" s="1349"/>
      <c r="AD134" s="1349"/>
      <c r="AE134" s="1350"/>
      <c r="AF134" s="1349"/>
      <c r="AG134" s="1352"/>
      <c r="AH134" s="861"/>
      <c r="AI134" s="855"/>
    </row>
    <row r="135" spans="2:35" ht="18" customHeight="1">
      <c r="B135" s="2245"/>
      <c r="C135" s="2163"/>
      <c r="D135" s="2164"/>
      <c r="E135" s="2164"/>
      <c r="F135" s="2165"/>
      <c r="G135" s="863"/>
      <c r="H135" s="863"/>
      <c r="I135" s="865"/>
      <c r="J135" s="863"/>
      <c r="K135" s="863"/>
      <c r="L135" s="863"/>
      <c r="M135" s="864"/>
      <c r="N135" s="863"/>
      <c r="O135" s="865"/>
      <c r="P135" s="863"/>
      <c r="Q135" s="863"/>
      <c r="R135" s="863"/>
      <c r="S135" s="864"/>
      <c r="T135" s="863"/>
      <c r="U135" s="865"/>
      <c r="V135" s="863"/>
      <c r="W135" s="863"/>
      <c r="X135" s="863"/>
      <c r="Y135" s="864"/>
      <c r="Z135" s="863"/>
      <c r="AA135" s="865"/>
      <c r="AB135" s="863"/>
      <c r="AC135" s="863"/>
      <c r="AD135" s="865"/>
      <c r="AE135" s="864"/>
      <c r="AF135" s="863"/>
      <c r="AG135" s="862"/>
      <c r="AH135" s="861"/>
      <c r="AI135" s="855"/>
    </row>
    <row r="136" spans="2:35" ht="18" customHeight="1">
      <c r="B136" s="2245"/>
      <c r="C136" s="2163"/>
      <c r="D136" s="2164"/>
      <c r="E136" s="2164"/>
      <c r="F136" s="2165"/>
      <c r="G136" s="858"/>
      <c r="H136" s="858"/>
      <c r="I136" s="860"/>
      <c r="J136" s="858"/>
      <c r="K136" s="858"/>
      <c r="L136" s="858"/>
      <c r="M136" s="859"/>
      <c r="N136" s="858"/>
      <c r="O136" s="860"/>
      <c r="P136" s="858"/>
      <c r="Q136" s="858"/>
      <c r="R136" s="858"/>
      <c r="S136" s="859"/>
      <c r="T136" s="858"/>
      <c r="U136" s="860"/>
      <c r="V136" s="858"/>
      <c r="W136" s="858"/>
      <c r="X136" s="858"/>
      <c r="Y136" s="859"/>
      <c r="Z136" s="858"/>
      <c r="AA136" s="860"/>
      <c r="AB136" s="858"/>
      <c r="AC136" s="858"/>
      <c r="AD136" s="858"/>
      <c r="AE136" s="859"/>
      <c r="AF136" s="858"/>
      <c r="AG136" s="857"/>
      <c r="AH136" s="856">
        <v>0</v>
      </c>
      <c r="AI136" s="854"/>
    </row>
    <row r="137" spans="2:35" ht="18" customHeight="1">
      <c r="B137" s="2245"/>
      <c r="C137" s="2202" t="s">
        <v>871</v>
      </c>
      <c r="D137" s="2203"/>
      <c r="E137" s="2203"/>
      <c r="F137" s="2204"/>
      <c r="G137" s="2168" t="s">
        <v>870</v>
      </c>
      <c r="H137" s="2168"/>
      <c r="I137" s="2187"/>
      <c r="J137" s="2188"/>
      <c r="K137" s="2168"/>
      <c r="L137" s="2187"/>
      <c r="M137" s="2188"/>
      <c r="N137" s="2168"/>
      <c r="O137" s="2187"/>
      <c r="P137" s="2188"/>
      <c r="Q137" s="2168"/>
      <c r="R137" s="2187"/>
      <c r="S137" s="2188"/>
      <c r="T137" s="2168"/>
      <c r="U137" s="2187"/>
      <c r="V137" s="2188"/>
      <c r="W137" s="2168"/>
      <c r="X137" s="2187"/>
      <c r="Y137" s="2188"/>
      <c r="Z137" s="2168"/>
      <c r="AA137" s="2187"/>
      <c r="AB137" s="2188"/>
      <c r="AC137" s="2168"/>
      <c r="AD137" s="2187"/>
      <c r="AE137" s="2188"/>
      <c r="AF137" s="2168"/>
      <c r="AG137" s="2169"/>
      <c r="AH137" s="2168"/>
      <c r="AI137" s="855"/>
    </row>
    <row r="138" spans="2:35" ht="18" customHeight="1">
      <c r="B138" s="2246"/>
      <c r="C138" s="2247" t="s">
        <v>869</v>
      </c>
      <c r="D138" s="2248"/>
      <c r="E138" s="2248"/>
      <c r="F138" s="2249"/>
      <c r="G138" s="2161" t="s">
        <v>868</v>
      </c>
      <c r="H138" s="2161"/>
      <c r="I138" s="2162"/>
      <c r="J138" s="2160" t="s">
        <v>868</v>
      </c>
      <c r="K138" s="2161"/>
      <c r="L138" s="2162"/>
      <c r="M138" s="2160" t="s">
        <v>868</v>
      </c>
      <c r="N138" s="2161"/>
      <c r="O138" s="2162"/>
      <c r="P138" s="2160" t="s">
        <v>868</v>
      </c>
      <c r="Q138" s="2161"/>
      <c r="R138" s="2162"/>
      <c r="S138" s="2160" t="s">
        <v>868</v>
      </c>
      <c r="T138" s="2161"/>
      <c r="U138" s="2162"/>
      <c r="V138" s="2160" t="s">
        <v>868</v>
      </c>
      <c r="W138" s="2161"/>
      <c r="X138" s="2162"/>
      <c r="Y138" s="2160" t="s">
        <v>868</v>
      </c>
      <c r="Z138" s="2161"/>
      <c r="AA138" s="2162"/>
      <c r="AB138" s="2160" t="s">
        <v>868</v>
      </c>
      <c r="AC138" s="2161"/>
      <c r="AD138" s="2162"/>
      <c r="AE138" s="2242" t="s">
        <v>867</v>
      </c>
      <c r="AF138" s="2242"/>
      <c r="AG138" s="2243"/>
      <c r="AH138" s="2234"/>
      <c r="AI138" s="855"/>
    </row>
    <row r="139" spans="2:35" ht="25.5" customHeight="1">
      <c r="B139" s="2170" t="s">
        <v>1463</v>
      </c>
      <c r="C139" s="2171"/>
      <c r="D139" s="2171"/>
      <c r="E139" s="2171"/>
      <c r="F139" s="2172"/>
      <c r="G139" s="2190">
        <v>1E-3</v>
      </c>
      <c r="H139" s="2190"/>
      <c r="I139" s="2191"/>
      <c r="J139" s="2189">
        <v>5.8000000000000003E-2</v>
      </c>
      <c r="K139" s="2190"/>
      <c r="L139" s="2191"/>
      <c r="M139" s="2189">
        <v>9.7000000000000003E-2</v>
      </c>
      <c r="N139" s="2190"/>
      <c r="O139" s="2191"/>
      <c r="P139" s="2189">
        <v>0.20100000000000001</v>
      </c>
      <c r="Q139" s="2190"/>
      <c r="R139" s="2191"/>
      <c r="S139" s="2189">
        <v>0.48</v>
      </c>
      <c r="T139" s="2190"/>
      <c r="U139" s="2191"/>
      <c r="V139" s="2189">
        <v>0.751</v>
      </c>
      <c r="W139" s="2190"/>
      <c r="X139" s="2191"/>
      <c r="Y139" s="2189">
        <v>0.86</v>
      </c>
      <c r="Z139" s="2190"/>
      <c r="AA139" s="2191"/>
      <c r="AB139" s="2189">
        <v>0.995</v>
      </c>
      <c r="AC139" s="2190"/>
      <c r="AD139" s="2191"/>
      <c r="AE139" s="2189">
        <v>1</v>
      </c>
      <c r="AF139" s="2190"/>
      <c r="AG139" s="2191"/>
      <c r="AH139" s="2161"/>
      <c r="AI139" s="854"/>
    </row>
    <row r="140" spans="2:35" ht="22.5" customHeight="1">
      <c r="B140" s="2170" t="s">
        <v>1464</v>
      </c>
      <c r="C140" s="2171"/>
      <c r="D140" s="2171"/>
      <c r="E140" s="2171"/>
      <c r="F140" s="2172"/>
      <c r="G140" s="2230">
        <v>1E-3</v>
      </c>
      <c r="H140" s="2231"/>
      <c r="I140" s="2232"/>
      <c r="J140" s="2233">
        <v>5.8000000000000003E-2</v>
      </c>
      <c r="K140" s="2231"/>
      <c r="L140" s="2232"/>
      <c r="M140" s="2233">
        <v>6.7000000000000004E-2</v>
      </c>
      <c r="N140" s="2231"/>
      <c r="O140" s="2232"/>
      <c r="P140" s="2199" t="s">
        <v>1465</v>
      </c>
      <c r="Q140" s="2200"/>
      <c r="R140" s="2201"/>
      <c r="S140" s="2199" t="s">
        <v>1465</v>
      </c>
      <c r="T140" s="2200"/>
      <c r="U140" s="2201"/>
      <c r="V140" s="2199" t="s">
        <v>1465</v>
      </c>
      <c r="W140" s="2200"/>
      <c r="X140" s="2201"/>
      <c r="Y140" s="2199" t="s">
        <v>1465</v>
      </c>
      <c r="Z140" s="2200"/>
      <c r="AA140" s="2201"/>
      <c r="AB140" s="2217" t="s">
        <v>1465</v>
      </c>
      <c r="AC140" s="2218"/>
      <c r="AD140" s="2218"/>
      <c r="AE140" s="2228" t="s">
        <v>1465</v>
      </c>
      <c r="AF140" s="2228"/>
      <c r="AG140" s="2229"/>
      <c r="AH140" s="1230"/>
      <c r="AI140" s="855"/>
    </row>
    <row r="141" spans="2:35" ht="18" customHeight="1">
      <c r="B141" s="2192" t="s">
        <v>866</v>
      </c>
      <c r="C141" s="2193"/>
      <c r="D141" s="2193"/>
      <c r="E141" s="2193"/>
      <c r="F141" s="2194"/>
      <c r="G141" s="853"/>
      <c r="H141" s="852"/>
      <c r="I141" s="851"/>
      <c r="J141" s="851"/>
      <c r="K141" s="2198" t="s">
        <v>865</v>
      </c>
      <c r="L141" s="2198"/>
      <c r="M141" s="2198"/>
      <c r="N141" s="852"/>
      <c r="O141" s="851"/>
      <c r="P141" s="851"/>
      <c r="Q141" s="852"/>
      <c r="R141" s="851"/>
      <c r="S141" s="851"/>
      <c r="T141" s="2198" t="s">
        <v>864</v>
      </c>
      <c r="U141" s="2198"/>
      <c r="V141" s="2198"/>
      <c r="W141" s="2198"/>
      <c r="X141" s="2198"/>
      <c r="Y141" s="2198"/>
      <c r="Z141" s="851"/>
      <c r="AA141" s="851"/>
      <c r="AB141" s="852"/>
      <c r="AC141" s="851"/>
      <c r="AD141" s="851"/>
      <c r="AE141" s="850"/>
      <c r="AF141" s="850"/>
      <c r="AG141" s="850"/>
      <c r="AH141" s="849"/>
      <c r="AI141" s="848"/>
    </row>
    <row r="142" spans="2:35" ht="18" customHeight="1">
      <c r="B142" s="2192"/>
      <c r="C142" s="2193"/>
      <c r="D142" s="2193"/>
      <c r="E142" s="2193"/>
      <c r="F142" s="2194"/>
      <c r="G142" s="847"/>
      <c r="H142" s="845"/>
      <c r="I142" s="844"/>
      <c r="J142" s="844"/>
      <c r="K142" s="2185"/>
      <c r="L142" s="2185"/>
      <c r="M142" s="2185"/>
      <c r="N142" s="845"/>
      <c r="O142" s="844"/>
      <c r="P142" s="844"/>
      <c r="Q142" s="845"/>
      <c r="R142" s="844"/>
      <c r="S142" s="844"/>
      <c r="T142" s="2185"/>
      <c r="U142" s="2185"/>
      <c r="V142" s="2185"/>
      <c r="W142" s="2185"/>
      <c r="X142" s="2185"/>
      <c r="Y142" s="2185"/>
      <c r="Z142" s="844"/>
      <c r="AA142" s="844"/>
      <c r="AB142" s="845"/>
      <c r="AC142" s="844"/>
      <c r="AD142" s="844"/>
      <c r="AE142" s="843"/>
      <c r="AF142" s="843"/>
      <c r="AG142" s="843"/>
      <c r="AH142" s="842"/>
      <c r="AI142" s="841"/>
    </row>
    <row r="143" spans="2:35" ht="18" customHeight="1">
      <c r="B143" s="2192"/>
      <c r="C143" s="2193"/>
      <c r="D143" s="2193"/>
      <c r="E143" s="2193"/>
      <c r="F143" s="2194"/>
      <c r="G143" s="847"/>
      <c r="H143" s="845"/>
      <c r="I143" s="844"/>
      <c r="J143" s="844"/>
      <c r="K143" s="846" t="s">
        <v>863</v>
      </c>
      <c r="L143" s="846"/>
      <c r="M143" s="846"/>
      <c r="N143" s="845"/>
      <c r="O143" s="844"/>
      <c r="P143" s="844"/>
      <c r="Q143" s="845"/>
      <c r="R143" s="844"/>
      <c r="S143" s="844"/>
      <c r="T143" s="2185" t="s">
        <v>862</v>
      </c>
      <c r="U143" s="2185"/>
      <c r="V143" s="2185"/>
      <c r="W143" s="2185"/>
      <c r="X143" s="2185"/>
      <c r="Y143" s="2185"/>
      <c r="Z143" s="844"/>
      <c r="AA143" s="844"/>
      <c r="AB143" s="845"/>
      <c r="AC143" s="844"/>
      <c r="AD143" s="844"/>
      <c r="AE143" s="843"/>
      <c r="AF143" s="843"/>
      <c r="AG143" s="843"/>
      <c r="AH143" s="842"/>
      <c r="AI143" s="841"/>
    </row>
    <row r="144" spans="2:35" ht="18" customHeight="1">
      <c r="B144" s="2195"/>
      <c r="C144" s="2196"/>
      <c r="D144" s="2196"/>
      <c r="E144" s="2196"/>
      <c r="F144" s="2197"/>
      <c r="G144" s="840"/>
      <c r="H144" s="2184"/>
      <c r="I144" s="2184"/>
      <c r="J144" s="2184"/>
      <c r="K144" s="839"/>
      <c r="L144" s="839"/>
      <c r="M144" s="839"/>
      <c r="N144" s="2184"/>
      <c r="O144" s="2184"/>
      <c r="P144" s="2184"/>
      <c r="Q144" s="2184"/>
      <c r="R144" s="2184"/>
      <c r="S144" s="2184"/>
      <c r="T144" s="2186"/>
      <c r="U144" s="2186"/>
      <c r="V144" s="2186"/>
      <c r="W144" s="2186"/>
      <c r="X144" s="2186"/>
      <c r="Y144" s="2186"/>
      <c r="Z144" s="838"/>
      <c r="AA144" s="838"/>
      <c r="AB144" s="2184"/>
      <c r="AC144" s="2184"/>
      <c r="AD144" s="2184"/>
      <c r="AE144" s="2184"/>
      <c r="AF144" s="2184"/>
      <c r="AG144" s="2184"/>
      <c r="AH144" s="837"/>
      <c r="AI144" s="836"/>
    </row>
    <row r="146" spans="3:42" s="816" customFormat="1" ht="36.75" customHeight="1">
      <c r="F146" s="2182" t="s">
        <v>861</v>
      </c>
      <c r="G146" s="2182"/>
      <c r="H146" s="2182"/>
      <c r="I146" s="2182"/>
      <c r="J146" s="2182"/>
      <c r="K146" s="2182"/>
      <c r="L146" s="2182"/>
      <c r="M146" s="2182"/>
      <c r="N146" s="2182"/>
      <c r="O146" s="2182"/>
      <c r="P146" s="2182"/>
      <c r="Q146" s="2182"/>
      <c r="R146" s="2182"/>
      <c r="S146" s="2182"/>
      <c r="T146" s="2182"/>
      <c r="U146" s="2182"/>
      <c r="V146" s="2182"/>
      <c r="W146" s="2182"/>
      <c r="X146" s="2182"/>
      <c r="Y146" s="2182"/>
      <c r="Z146" s="2182"/>
      <c r="AA146" s="2182"/>
      <c r="AB146" s="2182"/>
      <c r="AC146" s="2182"/>
      <c r="AD146" s="2182"/>
      <c r="AE146" s="2182"/>
      <c r="AF146" s="2182"/>
      <c r="AG146" s="831"/>
      <c r="AH146" s="835"/>
      <c r="AP146" s="815"/>
    </row>
    <row r="147" spans="3:42" s="816" customFormat="1" ht="32.25" customHeight="1">
      <c r="C147" s="827"/>
      <c r="D147" s="826"/>
      <c r="E147" s="826"/>
      <c r="F147" s="826"/>
      <c r="G147" s="829"/>
      <c r="H147" s="829"/>
      <c r="I147" s="829"/>
      <c r="J147" s="829"/>
      <c r="K147" s="829"/>
      <c r="L147" s="826"/>
      <c r="M147" s="826"/>
      <c r="N147" s="826"/>
      <c r="O147" s="826"/>
      <c r="P147" s="826"/>
      <c r="Q147" s="826"/>
      <c r="R147" s="826"/>
      <c r="S147" s="826"/>
      <c r="T147" s="826"/>
      <c r="U147" s="826"/>
      <c r="V147" s="826"/>
      <c r="W147" s="826"/>
      <c r="X147" s="826"/>
      <c r="Y147" s="826"/>
      <c r="Z147" s="826"/>
      <c r="AA147" s="826"/>
      <c r="AB147" s="826"/>
      <c r="AC147" s="826"/>
      <c r="AD147" s="826"/>
      <c r="AE147" s="826"/>
      <c r="AF147" s="826"/>
      <c r="AH147" s="828"/>
      <c r="AP147" s="815"/>
    </row>
    <row r="148" spans="3:42" s="816" customFormat="1" ht="32.25" customHeight="1">
      <c r="C148" s="834"/>
      <c r="D148" s="833"/>
      <c r="E148" s="833"/>
      <c r="F148" s="823"/>
      <c r="G148" s="823"/>
      <c r="H148" s="823"/>
      <c r="I148" s="823"/>
      <c r="J148" s="823"/>
      <c r="K148" s="823"/>
      <c r="L148" s="833"/>
      <c r="M148" s="833"/>
      <c r="N148" s="833"/>
      <c r="O148" s="833"/>
      <c r="P148" s="833"/>
      <c r="Q148" s="833"/>
      <c r="R148" s="833"/>
      <c r="S148" s="833"/>
      <c r="T148" s="833"/>
      <c r="U148" s="833"/>
      <c r="V148" s="833"/>
      <c r="W148" s="833"/>
      <c r="X148" s="833"/>
      <c r="Y148" s="833"/>
      <c r="Z148" s="833"/>
      <c r="AA148" s="833"/>
      <c r="AB148" s="833"/>
      <c r="AC148" s="833"/>
      <c r="AD148" s="833"/>
      <c r="AE148" s="833"/>
      <c r="AF148" s="833"/>
      <c r="AH148" s="822"/>
      <c r="AP148" s="815"/>
    </row>
    <row r="149" spans="3:42" s="816" customFormat="1" ht="32.25" customHeight="1">
      <c r="C149" s="834"/>
      <c r="D149" s="833"/>
      <c r="E149" s="833"/>
      <c r="F149" s="823"/>
      <c r="G149" s="823"/>
      <c r="H149" s="823"/>
      <c r="I149" s="823"/>
      <c r="J149" s="823"/>
      <c r="K149" s="823"/>
      <c r="L149" s="833"/>
      <c r="M149" s="833"/>
      <c r="N149" s="833"/>
      <c r="O149" s="833"/>
      <c r="P149" s="833"/>
      <c r="Q149" s="833"/>
      <c r="R149" s="833"/>
      <c r="S149" s="833"/>
      <c r="T149" s="833"/>
      <c r="U149" s="833"/>
      <c r="V149" s="833"/>
      <c r="W149" s="833"/>
      <c r="X149" s="833"/>
      <c r="Y149" s="833"/>
      <c r="Z149" s="833"/>
      <c r="AA149" s="833"/>
      <c r="AB149" s="833"/>
      <c r="AC149" s="833"/>
      <c r="AD149" s="833"/>
      <c r="AE149" s="833"/>
      <c r="AF149" s="833"/>
      <c r="AH149" s="822"/>
    </row>
    <row r="150" spans="3:42" s="816" customFormat="1" ht="32.25" customHeight="1">
      <c r="C150" s="834"/>
      <c r="D150" s="833"/>
      <c r="E150" s="833"/>
      <c r="F150" s="823"/>
      <c r="G150" s="823"/>
      <c r="H150" s="823"/>
      <c r="I150" s="823"/>
      <c r="J150" s="823"/>
      <c r="K150" s="823"/>
      <c r="L150" s="833"/>
      <c r="M150" s="833"/>
      <c r="N150" s="833"/>
      <c r="O150" s="833"/>
      <c r="P150" s="833"/>
      <c r="Q150" s="833"/>
      <c r="R150" s="833"/>
      <c r="S150" s="833"/>
      <c r="T150" s="833"/>
      <c r="U150" s="833"/>
      <c r="V150" s="833"/>
      <c r="W150" s="833"/>
      <c r="X150" s="833"/>
      <c r="Y150" s="833"/>
      <c r="Z150" s="833"/>
      <c r="AA150" s="833"/>
      <c r="AB150" s="833"/>
      <c r="AC150" s="833"/>
      <c r="AD150" s="833"/>
      <c r="AE150" s="833"/>
      <c r="AF150" s="833"/>
      <c r="AH150" s="822"/>
    </row>
    <row r="151" spans="3:42" s="816" customFormat="1" ht="32.25" customHeight="1">
      <c r="C151" s="834"/>
      <c r="D151" s="833"/>
      <c r="E151" s="833"/>
      <c r="F151" s="823"/>
      <c r="G151" s="823"/>
      <c r="H151" s="823"/>
      <c r="I151" s="823"/>
      <c r="J151" s="823"/>
      <c r="K151" s="823"/>
      <c r="L151" s="833"/>
      <c r="M151" s="833"/>
      <c r="N151" s="833"/>
      <c r="O151" s="833"/>
      <c r="P151" s="833"/>
      <c r="Q151" s="833"/>
      <c r="R151" s="833"/>
      <c r="S151" s="833"/>
      <c r="T151" s="833"/>
      <c r="U151" s="833"/>
      <c r="V151" s="833"/>
      <c r="W151" s="833"/>
      <c r="X151" s="833"/>
      <c r="Y151" s="833"/>
      <c r="Z151" s="833"/>
      <c r="AA151" s="833"/>
      <c r="AB151" s="833"/>
      <c r="AC151" s="833"/>
      <c r="AD151" s="833"/>
      <c r="AE151" s="833"/>
      <c r="AF151" s="833"/>
      <c r="AH151" s="822"/>
    </row>
    <row r="152" spans="3:42" s="816" customFormat="1" ht="32.25" customHeight="1">
      <c r="C152" s="834"/>
      <c r="D152" s="833"/>
      <c r="E152" s="833"/>
      <c r="F152" s="823"/>
      <c r="G152" s="823"/>
      <c r="H152" s="823"/>
      <c r="I152" s="823"/>
      <c r="J152" s="823"/>
      <c r="K152" s="823"/>
      <c r="L152" s="833"/>
      <c r="M152" s="833"/>
      <c r="N152" s="833"/>
      <c r="O152" s="833"/>
      <c r="P152" s="833"/>
      <c r="Q152" s="833"/>
      <c r="R152" s="833"/>
      <c r="S152" s="833"/>
      <c r="T152" s="833"/>
      <c r="U152" s="833"/>
      <c r="V152" s="833"/>
      <c r="W152" s="833"/>
      <c r="X152" s="833"/>
      <c r="Y152" s="833"/>
      <c r="Z152" s="833"/>
      <c r="AA152" s="833"/>
      <c r="AB152" s="833"/>
      <c r="AC152" s="833"/>
      <c r="AD152" s="833"/>
      <c r="AE152" s="833"/>
      <c r="AF152" s="833"/>
      <c r="AH152" s="822"/>
    </row>
    <row r="153" spans="3:42" s="816" customFormat="1" ht="32.25" customHeight="1">
      <c r="C153" s="834"/>
      <c r="D153" s="833"/>
      <c r="E153" s="833"/>
      <c r="F153" s="823"/>
      <c r="G153" s="823"/>
      <c r="H153" s="823"/>
      <c r="I153" s="823"/>
      <c r="J153" s="823"/>
      <c r="K153" s="823"/>
      <c r="L153" s="833"/>
      <c r="M153" s="833"/>
      <c r="N153" s="833"/>
      <c r="O153" s="833"/>
      <c r="P153" s="833"/>
      <c r="Q153" s="833"/>
      <c r="R153" s="833"/>
      <c r="S153" s="833"/>
      <c r="T153" s="833"/>
      <c r="U153" s="833"/>
      <c r="V153" s="833"/>
      <c r="W153" s="833"/>
      <c r="X153" s="833"/>
      <c r="Y153" s="833"/>
      <c r="Z153" s="833"/>
      <c r="AA153" s="833"/>
      <c r="AB153" s="833"/>
      <c r="AC153" s="833"/>
      <c r="AD153" s="833"/>
      <c r="AE153" s="833"/>
      <c r="AF153" s="833"/>
      <c r="AH153" s="822"/>
    </row>
    <row r="154" spans="3:42" s="816" customFormat="1" ht="32.25" customHeight="1">
      <c r="C154" s="834"/>
      <c r="D154" s="833"/>
      <c r="E154" s="833"/>
      <c r="F154" s="823"/>
      <c r="G154" s="823"/>
      <c r="H154" s="823"/>
      <c r="I154" s="823"/>
      <c r="J154" s="823"/>
      <c r="K154" s="823"/>
      <c r="L154" s="833"/>
      <c r="M154" s="833"/>
      <c r="N154" s="833"/>
      <c r="O154" s="833"/>
      <c r="P154" s="833"/>
      <c r="Q154" s="833"/>
      <c r="R154" s="833"/>
      <c r="S154" s="833"/>
      <c r="T154" s="833"/>
      <c r="U154" s="833"/>
      <c r="V154" s="833"/>
      <c r="W154" s="833"/>
      <c r="X154" s="833"/>
      <c r="Y154" s="833"/>
      <c r="Z154" s="833"/>
      <c r="AA154" s="833"/>
      <c r="AB154" s="833"/>
      <c r="AC154" s="833"/>
      <c r="AD154" s="833"/>
      <c r="AE154" s="833"/>
      <c r="AF154" s="833"/>
      <c r="AH154" s="822"/>
    </row>
    <row r="155" spans="3:42" s="816" customFormat="1" ht="32.25" customHeight="1">
      <c r="C155" s="834"/>
      <c r="D155" s="833"/>
      <c r="E155" s="833"/>
      <c r="F155" s="823"/>
      <c r="G155" s="823"/>
      <c r="H155" s="823"/>
      <c r="I155" s="823"/>
      <c r="J155" s="823"/>
      <c r="K155" s="823"/>
      <c r="L155" s="833"/>
      <c r="M155" s="833"/>
      <c r="N155" s="833"/>
      <c r="O155" s="833"/>
      <c r="P155" s="833"/>
      <c r="Q155" s="833"/>
      <c r="R155" s="833"/>
      <c r="S155" s="833"/>
      <c r="T155" s="833"/>
      <c r="U155" s="833"/>
      <c r="V155" s="833"/>
      <c r="W155" s="833"/>
      <c r="X155" s="833"/>
      <c r="Y155" s="833"/>
      <c r="Z155" s="833"/>
      <c r="AA155" s="833"/>
      <c r="AB155" s="833"/>
      <c r="AC155" s="833"/>
      <c r="AD155" s="833"/>
      <c r="AE155" s="833"/>
      <c r="AF155" s="833"/>
      <c r="AH155" s="822"/>
    </row>
    <row r="156" spans="3:42" s="816" customFormat="1" ht="32.25" customHeight="1">
      <c r="C156" s="834"/>
      <c r="D156" s="833"/>
      <c r="E156" s="833"/>
      <c r="F156" s="823"/>
      <c r="G156" s="823"/>
      <c r="H156" s="823"/>
      <c r="I156" s="823"/>
      <c r="J156" s="823"/>
      <c r="K156" s="823"/>
      <c r="L156" s="833"/>
      <c r="M156" s="833"/>
      <c r="N156" s="833"/>
      <c r="O156" s="833"/>
      <c r="P156" s="833"/>
      <c r="Q156" s="833"/>
      <c r="R156" s="833"/>
      <c r="S156" s="833"/>
      <c r="T156" s="833"/>
      <c r="U156" s="833"/>
      <c r="V156" s="833"/>
      <c r="W156" s="833"/>
      <c r="X156" s="833"/>
      <c r="Y156" s="833"/>
      <c r="Z156" s="833"/>
      <c r="AA156" s="833"/>
      <c r="AB156" s="833"/>
      <c r="AC156" s="833"/>
      <c r="AD156" s="833"/>
      <c r="AE156" s="833"/>
      <c r="AF156" s="833"/>
      <c r="AH156" s="822"/>
    </row>
    <row r="157" spans="3:42" s="816" customFormat="1" ht="32.25" customHeight="1">
      <c r="C157" s="834"/>
      <c r="D157" s="833"/>
      <c r="E157" s="833"/>
      <c r="F157" s="823"/>
      <c r="G157" s="823"/>
      <c r="H157" s="823"/>
      <c r="I157" s="823"/>
      <c r="J157" s="823"/>
      <c r="K157" s="823"/>
      <c r="L157" s="833"/>
      <c r="M157" s="833"/>
      <c r="N157" s="833"/>
      <c r="O157" s="833"/>
      <c r="P157" s="833"/>
      <c r="Q157" s="833"/>
      <c r="R157" s="833"/>
      <c r="S157" s="833"/>
      <c r="T157" s="833"/>
      <c r="U157" s="833"/>
      <c r="V157" s="833"/>
      <c r="W157" s="833"/>
      <c r="X157" s="833"/>
      <c r="Y157" s="833"/>
      <c r="Z157" s="833"/>
      <c r="AA157" s="833"/>
      <c r="AB157" s="833"/>
      <c r="AC157" s="833"/>
      <c r="AD157" s="833"/>
      <c r="AE157" s="833"/>
      <c r="AF157" s="833"/>
      <c r="AH157" s="822"/>
    </row>
    <row r="158" spans="3:42" s="816" customFormat="1" ht="32.25" customHeight="1">
      <c r="C158" s="834"/>
      <c r="D158" s="833"/>
      <c r="E158" s="833"/>
      <c r="F158" s="823"/>
      <c r="G158" s="823"/>
      <c r="H158" s="823"/>
      <c r="I158" s="823"/>
      <c r="J158" s="823"/>
      <c r="K158" s="823"/>
      <c r="L158" s="833"/>
      <c r="M158" s="833"/>
      <c r="N158" s="833"/>
      <c r="O158" s="833"/>
      <c r="P158" s="833"/>
      <c r="Q158" s="833"/>
      <c r="R158" s="833"/>
      <c r="S158" s="833"/>
      <c r="T158" s="833"/>
      <c r="U158" s="833"/>
      <c r="V158" s="833"/>
      <c r="W158" s="833"/>
      <c r="X158" s="833"/>
      <c r="Y158" s="833"/>
      <c r="Z158" s="833"/>
      <c r="AA158" s="833"/>
      <c r="AB158" s="833"/>
      <c r="AC158" s="833"/>
      <c r="AD158" s="833"/>
      <c r="AE158" s="833"/>
      <c r="AF158" s="833"/>
      <c r="AH158" s="822"/>
    </row>
    <row r="159" spans="3:42" s="816" customFormat="1" ht="32.25" customHeight="1">
      <c r="C159" s="834"/>
      <c r="D159" s="833"/>
      <c r="E159" s="833"/>
      <c r="F159" s="823"/>
      <c r="G159" s="823"/>
      <c r="H159" s="823"/>
      <c r="I159" s="823"/>
      <c r="J159" s="823"/>
      <c r="K159" s="823"/>
      <c r="L159" s="833"/>
      <c r="M159" s="833"/>
      <c r="N159" s="833"/>
      <c r="O159" s="833"/>
      <c r="P159" s="833"/>
      <c r="Q159" s="833"/>
      <c r="R159" s="833"/>
      <c r="S159" s="833"/>
      <c r="T159" s="833"/>
      <c r="U159" s="833"/>
      <c r="V159" s="833"/>
      <c r="W159" s="833"/>
      <c r="X159" s="833"/>
      <c r="Y159" s="833"/>
      <c r="Z159" s="833"/>
      <c r="AA159" s="833"/>
      <c r="AB159" s="833"/>
      <c r="AC159" s="833"/>
      <c r="AD159" s="833"/>
      <c r="AE159" s="833"/>
      <c r="AF159" s="833"/>
      <c r="AH159" s="822"/>
    </row>
    <row r="160" spans="3:42" s="816" customFormat="1" ht="32.25" customHeight="1">
      <c r="C160" s="834"/>
      <c r="D160" s="833"/>
      <c r="E160" s="833"/>
      <c r="F160" s="823"/>
      <c r="G160" s="823"/>
      <c r="H160" s="823"/>
      <c r="I160" s="823"/>
      <c r="J160" s="823"/>
      <c r="K160" s="823"/>
      <c r="L160" s="833"/>
      <c r="M160" s="833"/>
      <c r="N160" s="833"/>
      <c r="O160" s="833"/>
      <c r="P160" s="833"/>
      <c r="Q160" s="833"/>
      <c r="R160" s="833"/>
      <c r="S160" s="833"/>
      <c r="T160" s="833"/>
      <c r="U160" s="833"/>
      <c r="V160" s="833"/>
      <c r="W160" s="833"/>
      <c r="X160" s="833"/>
      <c r="Y160" s="833"/>
      <c r="Z160" s="833"/>
      <c r="AA160" s="833"/>
      <c r="AB160" s="833"/>
      <c r="AC160" s="833"/>
      <c r="AD160" s="833"/>
      <c r="AE160" s="833"/>
      <c r="AF160" s="833"/>
      <c r="AH160" s="822"/>
    </row>
    <row r="161" spans="3:34" s="816" customFormat="1" ht="32.25" customHeight="1">
      <c r="C161" s="834"/>
      <c r="D161" s="833"/>
      <c r="E161" s="833"/>
      <c r="F161" s="823"/>
      <c r="G161" s="823"/>
      <c r="H161" s="823"/>
      <c r="I161" s="823"/>
      <c r="J161" s="823"/>
      <c r="K161" s="823"/>
      <c r="L161" s="833"/>
      <c r="M161" s="833"/>
      <c r="N161" s="833"/>
      <c r="O161" s="833"/>
      <c r="P161" s="833"/>
      <c r="Q161" s="833"/>
      <c r="R161" s="833"/>
      <c r="S161" s="833"/>
      <c r="T161" s="833"/>
      <c r="U161" s="833"/>
      <c r="V161" s="833"/>
      <c r="W161" s="833"/>
      <c r="X161" s="833"/>
      <c r="Y161" s="833"/>
      <c r="Z161" s="833"/>
      <c r="AA161" s="833"/>
      <c r="AB161" s="833"/>
      <c r="AC161" s="833"/>
      <c r="AD161" s="833"/>
      <c r="AE161" s="833"/>
      <c r="AF161" s="833"/>
      <c r="AH161" s="822"/>
    </row>
    <row r="162" spans="3:34" s="816" customFormat="1" ht="32.25" customHeight="1">
      <c r="C162" s="834"/>
      <c r="D162" s="833"/>
      <c r="E162" s="833"/>
      <c r="F162" s="823"/>
      <c r="G162" s="823"/>
      <c r="H162" s="823"/>
      <c r="I162" s="823"/>
      <c r="J162" s="823"/>
      <c r="K162" s="823"/>
      <c r="L162" s="833"/>
      <c r="M162" s="833"/>
      <c r="N162" s="833"/>
      <c r="O162" s="833"/>
      <c r="P162" s="833"/>
      <c r="Q162" s="833"/>
      <c r="R162" s="833"/>
      <c r="S162" s="833"/>
      <c r="T162" s="833"/>
      <c r="U162" s="833"/>
      <c r="V162" s="833"/>
      <c r="W162" s="833"/>
      <c r="X162" s="833"/>
      <c r="Y162" s="833"/>
      <c r="Z162" s="833"/>
      <c r="AA162" s="833"/>
      <c r="AB162" s="833"/>
      <c r="AC162" s="833"/>
      <c r="AD162" s="833"/>
      <c r="AE162" s="833"/>
      <c r="AF162" s="833"/>
      <c r="AH162" s="822"/>
    </row>
    <row r="163" spans="3:34" s="816" customFormat="1" ht="32.25" customHeight="1">
      <c r="C163" s="834"/>
      <c r="D163" s="833"/>
      <c r="E163" s="833"/>
      <c r="F163" s="823"/>
      <c r="G163" s="823"/>
      <c r="H163" s="823"/>
      <c r="I163" s="823"/>
      <c r="J163" s="823"/>
      <c r="K163" s="823"/>
      <c r="L163" s="833"/>
      <c r="M163" s="833"/>
      <c r="N163" s="833"/>
      <c r="O163" s="833"/>
      <c r="P163" s="833"/>
      <c r="Q163" s="833"/>
      <c r="R163" s="833"/>
      <c r="S163" s="833"/>
      <c r="T163" s="833"/>
      <c r="U163" s="833"/>
      <c r="V163" s="833"/>
      <c r="W163" s="833"/>
      <c r="X163" s="833"/>
      <c r="Y163" s="833"/>
      <c r="Z163" s="833"/>
      <c r="AA163" s="833"/>
      <c r="AB163" s="833"/>
      <c r="AC163" s="833"/>
      <c r="AD163" s="833"/>
      <c r="AE163" s="833"/>
      <c r="AF163" s="833"/>
      <c r="AH163" s="822"/>
    </row>
    <row r="164" spans="3:34" s="816" customFormat="1" ht="32.25" customHeight="1">
      <c r="C164" s="834"/>
      <c r="D164" s="833"/>
      <c r="E164" s="833"/>
      <c r="F164" s="823"/>
      <c r="G164" s="823"/>
      <c r="H164" s="823"/>
      <c r="I164" s="823"/>
      <c r="J164" s="823"/>
      <c r="K164" s="823"/>
      <c r="L164" s="833"/>
      <c r="M164" s="833"/>
      <c r="N164" s="833"/>
      <c r="O164" s="833"/>
      <c r="P164" s="833"/>
      <c r="Q164" s="833"/>
      <c r="R164" s="833"/>
      <c r="S164" s="833"/>
      <c r="T164" s="833"/>
      <c r="U164" s="833"/>
      <c r="V164" s="833"/>
      <c r="W164" s="833"/>
      <c r="X164" s="833"/>
      <c r="Y164" s="833"/>
      <c r="Z164" s="833"/>
      <c r="AA164" s="833"/>
      <c r="AB164" s="833"/>
      <c r="AC164" s="833"/>
      <c r="AD164" s="833"/>
      <c r="AE164" s="833"/>
      <c r="AF164" s="833"/>
      <c r="AH164" s="822"/>
    </row>
    <row r="165" spans="3:34" s="816" customFormat="1" ht="32.25" customHeight="1">
      <c r="C165" s="834"/>
      <c r="D165" s="833"/>
      <c r="E165" s="833"/>
      <c r="F165" s="823"/>
      <c r="G165" s="823"/>
      <c r="H165" s="823"/>
      <c r="I165" s="823"/>
      <c r="J165" s="823"/>
      <c r="K165" s="823"/>
      <c r="L165" s="833"/>
      <c r="M165" s="833"/>
      <c r="N165" s="833"/>
      <c r="O165" s="833"/>
      <c r="P165" s="833"/>
      <c r="Q165" s="833"/>
      <c r="R165" s="833"/>
      <c r="S165" s="833"/>
      <c r="T165" s="833"/>
      <c r="U165" s="833"/>
      <c r="V165" s="833"/>
      <c r="W165" s="833"/>
      <c r="X165" s="833"/>
      <c r="Y165" s="833"/>
      <c r="Z165" s="833"/>
      <c r="AA165" s="833"/>
      <c r="AB165" s="833"/>
      <c r="AC165" s="833"/>
      <c r="AD165" s="833"/>
      <c r="AE165" s="833"/>
      <c r="AF165" s="833"/>
      <c r="AH165" s="822"/>
    </row>
    <row r="166" spans="3:34" s="816" customFormat="1" ht="99.75" customHeight="1">
      <c r="C166" s="832"/>
      <c r="D166" s="831"/>
      <c r="E166" s="831"/>
      <c r="F166" s="820"/>
      <c r="G166" s="820"/>
      <c r="H166" s="820"/>
      <c r="I166" s="820"/>
      <c r="J166" s="820"/>
      <c r="K166" s="820"/>
      <c r="L166" s="831"/>
      <c r="M166" s="831"/>
      <c r="N166" s="831"/>
      <c r="O166" s="831"/>
      <c r="P166" s="831"/>
      <c r="Q166" s="831"/>
      <c r="R166" s="831"/>
      <c r="S166" s="831"/>
      <c r="T166" s="831"/>
      <c r="U166" s="831"/>
      <c r="V166" s="831"/>
      <c r="W166" s="831"/>
      <c r="X166" s="831"/>
      <c r="Y166" s="831"/>
      <c r="Z166" s="831"/>
      <c r="AA166" s="831"/>
      <c r="AB166" s="831"/>
      <c r="AC166" s="831"/>
      <c r="AD166" s="831"/>
      <c r="AE166" s="831"/>
      <c r="AF166" s="831"/>
      <c r="AH166" s="819"/>
    </row>
    <row r="167" spans="3:34" s="816" customFormat="1" ht="33.75" customHeight="1">
      <c r="C167" s="2170" t="s">
        <v>859</v>
      </c>
      <c r="D167" s="2171"/>
      <c r="E167" s="2172"/>
      <c r="G167" s="830" t="s">
        <v>860</v>
      </c>
      <c r="H167" s="829"/>
      <c r="I167" s="829"/>
      <c r="J167" s="829"/>
      <c r="K167" s="829"/>
      <c r="L167" s="829"/>
      <c r="M167" s="829"/>
      <c r="N167" s="829"/>
      <c r="O167" s="829"/>
      <c r="P167" s="829"/>
      <c r="Q167" s="829"/>
      <c r="R167" s="829"/>
      <c r="S167" s="829"/>
      <c r="T167" s="829"/>
      <c r="U167" s="829"/>
      <c r="V167" s="829"/>
      <c r="W167" s="829"/>
      <c r="X167" s="829"/>
      <c r="Y167" s="829"/>
      <c r="Z167" s="829"/>
      <c r="AA167" s="828"/>
      <c r="AB167" s="2183" t="s">
        <v>858</v>
      </c>
      <c r="AC167" s="2183"/>
      <c r="AD167" s="2183"/>
      <c r="AE167" s="2183"/>
      <c r="AF167" s="2183"/>
      <c r="AG167" s="2183"/>
      <c r="AH167" s="2183"/>
    </row>
    <row r="168" spans="3:34" s="816" customFormat="1" ht="17.25">
      <c r="C168" s="827"/>
      <c r="D168" s="826"/>
      <c r="E168" s="826"/>
      <c r="F168" s="826"/>
      <c r="G168" s="826"/>
      <c r="H168" s="826"/>
      <c r="I168" s="826"/>
      <c r="J168" s="826"/>
      <c r="K168" s="826"/>
      <c r="L168" s="826"/>
      <c r="M168" s="826"/>
      <c r="N168" s="826"/>
      <c r="O168" s="826"/>
      <c r="P168" s="826"/>
      <c r="Q168" s="826"/>
      <c r="R168" s="826"/>
      <c r="S168" s="826"/>
      <c r="T168" s="826"/>
      <c r="U168" s="826"/>
      <c r="V168" s="826"/>
      <c r="W168" s="826"/>
      <c r="X168" s="826"/>
      <c r="Y168" s="826"/>
      <c r="Z168" s="826"/>
      <c r="AA168" s="826"/>
      <c r="AB168" s="826"/>
      <c r="AC168" s="826"/>
      <c r="AD168" s="826"/>
      <c r="AE168" s="826"/>
      <c r="AF168" s="826"/>
      <c r="AG168" s="826"/>
      <c r="AH168" s="825"/>
    </row>
    <row r="169" spans="3:34" s="816" customFormat="1" ht="32.25" customHeight="1">
      <c r="C169" s="824"/>
      <c r="D169" s="823"/>
      <c r="E169" s="823"/>
      <c r="F169" s="823"/>
      <c r="G169" s="823"/>
      <c r="H169" s="823"/>
      <c r="I169" s="823"/>
      <c r="J169" s="823"/>
      <c r="K169" s="823"/>
      <c r="L169" s="823"/>
      <c r="M169" s="823"/>
      <c r="N169" s="823"/>
      <c r="O169" s="823"/>
      <c r="P169" s="823"/>
      <c r="Q169" s="823"/>
      <c r="R169" s="823"/>
      <c r="S169" s="823"/>
      <c r="T169" s="823"/>
      <c r="U169" s="823"/>
      <c r="V169" s="823"/>
      <c r="W169" s="823"/>
      <c r="X169" s="823"/>
      <c r="Y169" s="823"/>
      <c r="Z169" s="823"/>
      <c r="AA169" s="823"/>
      <c r="AB169" s="823"/>
      <c r="AC169" s="823"/>
      <c r="AD169" s="823"/>
      <c r="AE169" s="823"/>
      <c r="AF169" s="823"/>
      <c r="AG169" s="823"/>
      <c r="AH169" s="822"/>
    </row>
    <row r="170" spans="3:34" s="816" customFormat="1" ht="32.25" customHeight="1">
      <c r="C170" s="824"/>
      <c r="D170" s="823"/>
      <c r="E170" s="823"/>
      <c r="F170" s="823"/>
      <c r="G170" s="823"/>
      <c r="H170" s="823"/>
      <c r="I170" s="823"/>
      <c r="J170" s="823"/>
      <c r="K170" s="823"/>
      <c r="L170" s="823"/>
      <c r="M170" s="823"/>
      <c r="N170" s="823"/>
      <c r="O170" s="823"/>
      <c r="P170" s="823"/>
      <c r="Q170" s="823"/>
      <c r="R170" s="823"/>
      <c r="S170" s="823"/>
      <c r="T170" s="823"/>
      <c r="U170" s="823"/>
      <c r="V170" s="823"/>
      <c r="W170" s="823"/>
      <c r="X170" s="823"/>
      <c r="Y170" s="823"/>
      <c r="Z170" s="823"/>
      <c r="AA170" s="823"/>
      <c r="AB170" s="823"/>
      <c r="AC170" s="823"/>
      <c r="AD170" s="823"/>
      <c r="AE170" s="823"/>
      <c r="AF170" s="823"/>
      <c r="AG170" s="823"/>
      <c r="AH170" s="822"/>
    </row>
    <row r="171" spans="3:34" s="816" customFormat="1" ht="32.25" customHeight="1">
      <c r="C171" s="824"/>
      <c r="D171" s="823"/>
      <c r="E171" s="823"/>
      <c r="F171" s="823"/>
      <c r="G171" s="823"/>
      <c r="H171" s="823"/>
      <c r="I171" s="823"/>
      <c r="J171" s="823"/>
      <c r="K171" s="823"/>
      <c r="L171" s="823"/>
      <c r="M171" s="823"/>
      <c r="N171" s="823"/>
      <c r="O171" s="823"/>
      <c r="P171" s="823"/>
      <c r="Q171" s="823"/>
      <c r="R171" s="823"/>
      <c r="S171" s="823"/>
      <c r="T171" s="823"/>
      <c r="U171" s="823"/>
      <c r="V171" s="823"/>
      <c r="W171" s="823"/>
      <c r="X171" s="823"/>
      <c r="Y171" s="823"/>
      <c r="Z171" s="823"/>
      <c r="AA171" s="823"/>
      <c r="AB171" s="823"/>
      <c r="AC171" s="823"/>
      <c r="AD171" s="823"/>
      <c r="AE171" s="823"/>
      <c r="AF171" s="823"/>
      <c r="AG171" s="823"/>
      <c r="AH171" s="822"/>
    </row>
    <row r="172" spans="3:34" s="816" customFormat="1" ht="32.25" customHeight="1">
      <c r="C172" s="824"/>
      <c r="D172" s="823"/>
      <c r="E172" s="823"/>
      <c r="F172" s="823"/>
      <c r="G172" s="823"/>
      <c r="H172" s="823"/>
      <c r="I172" s="823"/>
      <c r="J172" s="823"/>
      <c r="K172" s="823"/>
      <c r="L172" s="823"/>
      <c r="M172" s="823"/>
      <c r="N172" s="823"/>
      <c r="O172" s="823"/>
      <c r="P172" s="823"/>
      <c r="Q172" s="823"/>
      <c r="R172" s="823"/>
      <c r="S172" s="823"/>
      <c r="T172" s="823"/>
      <c r="U172" s="823"/>
      <c r="V172" s="823"/>
      <c r="W172" s="823"/>
      <c r="X172" s="823"/>
      <c r="Y172" s="823"/>
      <c r="Z172" s="823"/>
      <c r="AA172" s="823"/>
      <c r="AB172" s="823"/>
      <c r="AC172" s="823"/>
      <c r="AD172" s="823"/>
      <c r="AE172" s="823"/>
      <c r="AF172" s="823"/>
      <c r="AG172" s="823"/>
      <c r="AH172" s="822"/>
    </row>
    <row r="173" spans="3:34" s="816" customFormat="1" ht="32.25" customHeight="1">
      <c r="C173" s="824"/>
      <c r="D173" s="823"/>
      <c r="E173" s="823"/>
      <c r="F173" s="823"/>
      <c r="G173" s="823"/>
      <c r="H173" s="823"/>
      <c r="I173" s="823"/>
      <c r="J173" s="823"/>
      <c r="K173" s="823"/>
      <c r="L173" s="823"/>
      <c r="M173" s="823"/>
      <c r="N173" s="823"/>
      <c r="O173" s="823"/>
      <c r="P173" s="823"/>
      <c r="Q173" s="823"/>
      <c r="R173" s="823"/>
      <c r="S173" s="823"/>
      <c r="T173" s="823"/>
      <c r="U173" s="823"/>
      <c r="V173" s="823"/>
      <c r="W173" s="823"/>
      <c r="X173" s="823"/>
      <c r="Y173" s="823"/>
      <c r="Z173" s="823"/>
      <c r="AA173" s="823"/>
      <c r="AB173" s="823"/>
      <c r="AC173" s="823"/>
      <c r="AD173" s="823"/>
      <c r="AE173" s="823"/>
      <c r="AF173" s="823"/>
      <c r="AG173" s="823"/>
      <c r="AH173" s="822"/>
    </row>
    <row r="174" spans="3:34" s="816" customFormat="1" ht="32.25" customHeight="1">
      <c r="C174" s="824"/>
      <c r="D174" s="823"/>
      <c r="E174" s="823"/>
      <c r="F174" s="823"/>
      <c r="G174" s="823"/>
      <c r="H174" s="823"/>
      <c r="I174" s="823"/>
      <c r="J174" s="823"/>
      <c r="K174" s="823"/>
      <c r="L174" s="823"/>
      <c r="M174" s="823"/>
      <c r="N174" s="823"/>
      <c r="O174" s="823"/>
      <c r="P174" s="823"/>
      <c r="Q174" s="823"/>
      <c r="R174" s="823"/>
      <c r="S174" s="823"/>
      <c r="T174" s="823"/>
      <c r="U174" s="823"/>
      <c r="V174" s="823"/>
      <c r="W174" s="823"/>
      <c r="X174" s="823"/>
      <c r="Y174" s="823"/>
      <c r="Z174" s="823"/>
      <c r="AA174" s="823"/>
      <c r="AB174" s="823"/>
      <c r="AC174" s="823"/>
      <c r="AD174" s="823"/>
      <c r="AE174" s="823"/>
      <c r="AF174" s="823"/>
      <c r="AG174" s="823"/>
      <c r="AH174" s="822"/>
    </row>
    <row r="175" spans="3:34" s="816" customFormat="1" ht="32.25" customHeight="1">
      <c r="C175" s="824"/>
      <c r="D175" s="823"/>
      <c r="E175" s="823"/>
      <c r="F175" s="823"/>
      <c r="G175" s="823"/>
      <c r="H175" s="823"/>
      <c r="I175" s="823"/>
      <c r="J175" s="823"/>
      <c r="K175" s="823"/>
      <c r="L175" s="823"/>
      <c r="M175" s="823"/>
      <c r="N175" s="823"/>
      <c r="O175" s="823"/>
      <c r="P175" s="823"/>
      <c r="Q175" s="823"/>
      <c r="R175" s="823"/>
      <c r="S175" s="823"/>
      <c r="T175" s="823"/>
      <c r="U175" s="823"/>
      <c r="V175" s="823"/>
      <c r="W175" s="823"/>
      <c r="X175" s="823"/>
      <c r="Y175" s="823"/>
      <c r="Z175" s="823"/>
      <c r="AA175" s="823"/>
      <c r="AB175" s="823"/>
      <c r="AC175" s="823"/>
      <c r="AD175" s="823"/>
      <c r="AE175" s="823"/>
      <c r="AF175" s="823"/>
      <c r="AG175" s="823"/>
      <c r="AH175" s="822"/>
    </row>
    <row r="176" spans="3:34" s="816" customFormat="1" ht="32.25" customHeight="1">
      <c r="C176" s="824"/>
      <c r="D176" s="823"/>
      <c r="E176" s="823"/>
      <c r="F176" s="823"/>
      <c r="G176" s="823"/>
      <c r="H176" s="823"/>
      <c r="I176" s="823"/>
      <c r="J176" s="823"/>
      <c r="K176" s="823"/>
      <c r="L176" s="823"/>
      <c r="M176" s="823"/>
      <c r="N176" s="823"/>
      <c r="O176" s="823"/>
      <c r="P176" s="823"/>
      <c r="Q176" s="823"/>
      <c r="R176" s="823"/>
      <c r="S176" s="823"/>
      <c r="T176" s="823"/>
      <c r="U176" s="823"/>
      <c r="V176" s="823"/>
      <c r="W176" s="823"/>
      <c r="X176" s="823"/>
      <c r="Y176" s="823"/>
      <c r="Z176" s="823"/>
      <c r="AA176" s="823"/>
      <c r="AB176" s="823"/>
      <c r="AC176" s="823"/>
      <c r="AD176" s="823"/>
      <c r="AE176" s="823"/>
      <c r="AF176" s="823"/>
      <c r="AG176" s="823"/>
      <c r="AH176" s="822"/>
    </row>
    <row r="177" spans="3:34" s="816" customFormat="1" ht="32.25" customHeight="1">
      <c r="C177" s="824"/>
      <c r="D177" s="823"/>
      <c r="E177" s="823"/>
      <c r="F177" s="823"/>
      <c r="G177" s="823"/>
      <c r="H177" s="823"/>
      <c r="I177" s="823"/>
      <c r="J177" s="823"/>
      <c r="K177" s="823"/>
      <c r="L177" s="823"/>
      <c r="M177" s="823"/>
      <c r="N177" s="823"/>
      <c r="O177" s="823"/>
      <c r="P177" s="823"/>
      <c r="Q177" s="823"/>
      <c r="R177" s="823"/>
      <c r="S177" s="823"/>
      <c r="T177" s="823"/>
      <c r="U177" s="823"/>
      <c r="V177" s="823"/>
      <c r="W177" s="823"/>
      <c r="X177" s="823"/>
      <c r="Y177" s="823"/>
      <c r="Z177" s="823"/>
      <c r="AA177" s="823"/>
      <c r="AB177" s="823"/>
      <c r="AC177" s="823"/>
      <c r="AD177" s="823"/>
      <c r="AE177" s="823"/>
      <c r="AF177" s="823"/>
      <c r="AG177" s="823"/>
      <c r="AH177" s="822"/>
    </row>
    <row r="178" spans="3:34" s="816" customFormat="1" ht="32.25" customHeight="1">
      <c r="C178" s="824"/>
      <c r="D178" s="823"/>
      <c r="E178" s="823"/>
      <c r="F178" s="823"/>
      <c r="G178" s="823"/>
      <c r="H178" s="823"/>
      <c r="I178" s="823"/>
      <c r="J178" s="823"/>
      <c r="K178" s="823"/>
      <c r="L178" s="823"/>
      <c r="M178" s="823"/>
      <c r="N178" s="823"/>
      <c r="O178" s="823"/>
      <c r="P178" s="823"/>
      <c r="Q178" s="823"/>
      <c r="R178" s="823"/>
      <c r="S178" s="823"/>
      <c r="T178" s="823"/>
      <c r="U178" s="823"/>
      <c r="V178" s="823"/>
      <c r="W178" s="823"/>
      <c r="X178" s="823"/>
      <c r="Y178" s="823"/>
      <c r="Z178" s="823"/>
      <c r="AA178" s="823"/>
      <c r="AB178" s="823"/>
      <c r="AC178" s="823"/>
      <c r="AD178" s="823"/>
      <c r="AE178" s="823"/>
      <c r="AF178" s="823"/>
      <c r="AG178" s="823"/>
      <c r="AH178" s="822"/>
    </row>
    <row r="179" spans="3:34" s="816" customFormat="1" ht="32.25" customHeight="1">
      <c r="C179" s="824"/>
      <c r="D179" s="823"/>
      <c r="E179" s="823"/>
      <c r="F179" s="823"/>
      <c r="G179" s="823"/>
      <c r="H179" s="823"/>
      <c r="I179" s="823"/>
      <c r="J179" s="823"/>
      <c r="K179" s="823"/>
      <c r="L179" s="823"/>
      <c r="M179" s="823"/>
      <c r="N179" s="823"/>
      <c r="O179" s="823"/>
      <c r="P179" s="823"/>
      <c r="Q179" s="823"/>
      <c r="R179" s="823"/>
      <c r="S179" s="823"/>
      <c r="T179" s="823"/>
      <c r="U179" s="823"/>
      <c r="V179" s="823"/>
      <c r="W179" s="823"/>
      <c r="X179" s="823"/>
      <c r="Y179" s="823"/>
      <c r="Z179" s="823"/>
      <c r="AA179" s="823"/>
      <c r="AB179" s="823"/>
      <c r="AC179" s="823"/>
      <c r="AD179" s="823"/>
      <c r="AE179" s="823"/>
      <c r="AF179" s="823"/>
      <c r="AG179" s="823"/>
      <c r="AH179" s="822"/>
    </row>
    <row r="180" spans="3:34" s="816" customFormat="1" ht="32.25" customHeight="1">
      <c r="C180" s="824"/>
      <c r="D180" s="823"/>
      <c r="E180" s="823"/>
      <c r="F180" s="823"/>
      <c r="G180" s="823"/>
      <c r="H180" s="823"/>
      <c r="I180" s="823"/>
      <c r="J180" s="823"/>
      <c r="K180" s="823"/>
      <c r="L180" s="823"/>
      <c r="M180" s="823"/>
      <c r="N180" s="823"/>
      <c r="O180" s="823"/>
      <c r="P180" s="823"/>
      <c r="Q180" s="823"/>
      <c r="R180" s="823"/>
      <c r="S180" s="823"/>
      <c r="T180" s="823"/>
      <c r="U180" s="823"/>
      <c r="V180" s="823"/>
      <c r="W180" s="823"/>
      <c r="X180" s="823"/>
      <c r="Y180" s="823"/>
      <c r="Z180" s="823"/>
      <c r="AA180" s="823"/>
      <c r="AB180" s="823"/>
      <c r="AC180" s="823"/>
      <c r="AD180" s="823"/>
      <c r="AE180" s="823"/>
      <c r="AF180" s="823"/>
      <c r="AG180" s="823"/>
      <c r="AH180" s="822"/>
    </row>
    <row r="181" spans="3:34" s="816" customFormat="1" ht="32.25" customHeight="1">
      <c r="C181" s="824"/>
      <c r="D181" s="823"/>
      <c r="E181" s="823"/>
      <c r="F181" s="823"/>
      <c r="G181" s="823"/>
      <c r="H181" s="823"/>
      <c r="I181" s="823"/>
      <c r="J181" s="823"/>
      <c r="K181" s="823"/>
      <c r="L181" s="823"/>
      <c r="M181" s="823"/>
      <c r="N181" s="823"/>
      <c r="O181" s="823"/>
      <c r="P181" s="823"/>
      <c r="Q181" s="823"/>
      <c r="R181" s="823"/>
      <c r="S181" s="823"/>
      <c r="T181" s="823"/>
      <c r="U181" s="823"/>
      <c r="V181" s="823"/>
      <c r="W181" s="823"/>
      <c r="X181" s="823"/>
      <c r="Y181" s="823"/>
      <c r="Z181" s="823"/>
      <c r="AA181" s="823"/>
      <c r="AB181" s="823"/>
      <c r="AC181" s="823"/>
      <c r="AD181" s="823"/>
      <c r="AE181" s="823"/>
      <c r="AF181" s="823"/>
      <c r="AG181" s="823"/>
      <c r="AH181" s="822"/>
    </row>
    <row r="182" spans="3:34" s="816" customFormat="1" ht="32.25" customHeight="1">
      <c r="C182" s="824"/>
      <c r="D182" s="823"/>
      <c r="E182" s="823"/>
      <c r="F182" s="823"/>
      <c r="G182" s="823"/>
      <c r="H182" s="823"/>
      <c r="I182" s="823"/>
      <c r="J182" s="823"/>
      <c r="K182" s="823"/>
      <c r="L182" s="823"/>
      <c r="M182" s="823"/>
      <c r="N182" s="823"/>
      <c r="O182" s="823"/>
      <c r="P182" s="823"/>
      <c r="Q182" s="823"/>
      <c r="R182" s="823"/>
      <c r="S182" s="823"/>
      <c r="T182" s="823"/>
      <c r="U182" s="823"/>
      <c r="V182" s="823"/>
      <c r="W182" s="823"/>
      <c r="X182" s="823"/>
      <c r="Y182" s="823"/>
      <c r="Z182" s="823"/>
      <c r="AA182" s="823"/>
      <c r="AB182" s="823"/>
      <c r="AC182" s="823"/>
      <c r="AD182" s="823"/>
      <c r="AE182" s="823"/>
      <c r="AF182" s="823"/>
      <c r="AG182" s="823"/>
      <c r="AH182" s="822"/>
    </row>
    <row r="183" spans="3:34" s="816" customFormat="1" ht="32.25" customHeight="1">
      <c r="C183" s="824"/>
      <c r="D183" s="823"/>
      <c r="E183" s="823"/>
      <c r="F183" s="823"/>
      <c r="G183" s="823"/>
      <c r="H183" s="823"/>
      <c r="I183" s="823"/>
      <c r="J183" s="823"/>
      <c r="K183" s="823"/>
      <c r="L183" s="823"/>
      <c r="M183" s="823"/>
      <c r="N183" s="823"/>
      <c r="O183" s="823"/>
      <c r="P183" s="823"/>
      <c r="Q183" s="823"/>
      <c r="R183" s="823"/>
      <c r="S183" s="823"/>
      <c r="T183" s="823"/>
      <c r="U183" s="823"/>
      <c r="V183" s="823"/>
      <c r="W183" s="823"/>
      <c r="X183" s="823"/>
      <c r="Y183" s="823"/>
      <c r="Z183" s="823"/>
      <c r="AA183" s="823"/>
      <c r="AB183" s="823"/>
      <c r="AC183" s="823"/>
      <c r="AD183" s="823"/>
      <c r="AE183" s="823"/>
      <c r="AF183" s="823"/>
      <c r="AG183" s="823"/>
      <c r="AH183" s="822"/>
    </row>
    <row r="184" spans="3:34" s="816" customFormat="1" ht="32.25" customHeight="1">
      <c r="C184" s="824"/>
      <c r="D184" s="823"/>
      <c r="E184" s="823"/>
      <c r="F184" s="823"/>
      <c r="G184" s="823"/>
      <c r="H184" s="823"/>
      <c r="I184" s="823"/>
      <c r="J184" s="823"/>
      <c r="K184" s="823"/>
      <c r="L184" s="823"/>
      <c r="M184" s="823"/>
      <c r="N184" s="823"/>
      <c r="O184" s="823"/>
      <c r="P184" s="823"/>
      <c r="Q184" s="823"/>
      <c r="R184" s="823"/>
      <c r="S184" s="823"/>
      <c r="T184" s="823"/>
      <c r="U184" s="823"/>
      <c r="V184" s="823"/>
      <c r="W184" s="823"/>
      <c r="X184" s="823"/>
      <c r="Y184" s="823"/>
      <c r="Z184" s="823"/>
      <c r="AA184" s="823"/>
      <c r="AB184" s="823"/>
      <c r="AC184" s="823"/>
      <c r="AD184" s="823"/>
      <c r="AE184" s="823"/>
      <c r="AF184" s="823"/>
      <c r="AG184" s="823"/>
      <c r="AH184" s="822"/>
    </row>
    <row r="185" spans="3:34" s="816" customFormat="1" ht="32.25" customHeight="1">
      <c r="C185" s="824"/>
      <c r="D185" s="823"/>
      <c r="E185" s="823"/>
      <c r="F185" s="823"/>
      <c r="G185" s="823"/>
      <c r="H185" s="823"/>
      <c r="I185" s="823"/>
      <c r="J185" s="823"/>
      <c r="K185" s="823"/>
      <c r="L185" s="823"/>
      <c r="M185" s="823"/>
      <c r="N185" s="823"/>
      <c r="O185" s="823"/>
      <c r="P185" s="823"/>
      <c r="Q185" s="823"/>
      <c r="R185" s="823"/>
      <c r="S185" s="823"/>
      <c r="T185" s="823"/>
      <c r="U185" s="823"/>
      <c r="V185" s="823"/>
      <c r="W185" s="823"/>
      <c r="X185" s="823"/>
      <c r="Y185" s="823"/>
      <c r="Z185" s="823"/>
      <c r="AA185" s="823"/>
      <c r="AB185" s="823"/>
      <c r="AC185" s="823"/>
      <c r="AD185" s="823"/>
      <c r="AE185" s="823"/>
      <c r="AF185" s="823"/>
      <c r="AG185" s="823"/>
      <c r="AH185" s="822"/>
    </row>
    <row r="186" spans="3:34" s="816" customFormat="1" ht="32.25" customHeight="1">
      <c r="C186" s="824"/>
      <c r="D186" s="823"/>
      <c r="E186" s="823"/>
      <c r="F186" s="823"/>
      <c r="G186" s="823"/>
      <c r="H186" s="823"/>
      <c r="I186" s="823"/>
      <c r="J186" s="823"/>
      <c r="K186" s="823"/>
      <c r="L186" s="823"/>
      <c r="M186" s="823"/>
      <c r="N186" s="823"/>
      <c r="O186" s="823"/>
      <c r="P186" s="823"/>
      <c r="Q186" s="823"/>
      <c r="R186" s="823"/>
      <c r="S186" s="823"/>
      <c r="T186" s="823"/>
      <c r="U186" s="823"/>
      <c r="V186" s="823"/>
      <c r="W186" s="823"/>
      <c r="X186" s="823"/>
      <c r="Y186" s="823"/>
      <c r="Z186" s="823"/>
      <c r="AA186" s="823"/>
      <c r="AB186" s="823"/>
      <c r="AC186" s="823"/>
      <c r="AD186" s="823"/>
      <c r="AE186" s="823"/>
      <c r="AF186" s="823"/>
      <c r="AG186" s="823"/>
      <c r="AH186" s="822"/>
    </row>
    <row r="187" spans="3:34" s="816" customFormat="1" ht="32.25" customHeight="1">
      <c r="C187" s="824"/>
      <c r="D187" s="823"/>
      <c r="E187" s="823"/>
      <c r="F187" s="823"/>
      <c r="G187" s="823"/>
      <c r="H187" s="823"/>
      <c r="I187" s="823"/>
      <c r="J187" s="823"/>
      <c r="K187" s="823"/>
      <c r="L187" s="823"/>
      <c r="M187" s="823"/>
      <c r="N187" s="823"/>
      <c r="O187" s="823"/>
      <c r="P187" s="823"/>
      <c r="Q187" s="823"/>
      <c r="R187" s="823"/>
      <c r="S187" s="823"/>
      <c r="T187" s="823"/>
      <c r="U187" s="823"/>
      <c r="V187" s="823"/>
      <c r="W187" s="823"/>
      <c r="X187" s="823"/>
      <c r="Y187" s="823"/>
      <c r="Z187" s="823"/>
      <c r="AA187" s="823"/>
      <c r="AB187" s="823"/>
      <c r="AC187" s="823"/>
      <c r="AD187" s="823"/>
      <c r="AE187" s="823"/>
      <c r="AF187" s="823"/>
      <c r="AG187" s="823"/>
      <c r="AH187" s="822"/>
    </row>
    <row r="188" spans="3:34" s="816" customFormat="1" ht="99.75" customHeight="1">
      <c r="C188" s="821"/>
      <c r="D188" s="820"/>
      <c r="E188" s="820"/>
      <c r="F188" s="820"/>
      <c r="G188" s="820"/>
      <c r="H188" s="820"/>
      <c r="I188" s="820"/>
      <c r="J188" s="820"/>
      <c r="K188" s="820"/>
      <c r="L188" s="820"/>
      <c r="M188" s="820"/>
      <c r="N188" s="820"/>
      <c r="O188" s="820"/>
      <c r="P188" s="820"/>
      <c r="Q188" s="820"/>
      <c r="R188" s="820"/>
      <c r="S188" s="820"/>
      <c r="T188" s="820"/>
      <c r="U188" s="820"/>
      <c r="V188" s="820"/>
      <c r="W188" s="820"/>
      <c r="X188" s="820"/>
      <c r="Y188" s="820"/>
      <c r="Z188" s="820"/>
      <c r="AA188" s="820"/>
      <c r="AB188" s="820"/>
      <c r="AC188" s="820"/>
      <c r="AD188" s="820"/>
      <c r="AE188" s="820"/>
      <c r="AF188" s="820"/>
      <c r="AG188" s="820"/>
      <c r="AH188" s="819"/>
    </row>
    <row r="189" spans="3:34" s="816" customFormat="1" ht="33.75" customHeight="1">
      <c r="C189" s="2167" t="s">
        <v>859</v>
      </c>
      <c r="D189" s="2168"/>
      <c r="E189" s="2168"/>
      <c r="G189" s="818"/>
      <c r="H189" s="818"/>
      <c r="I189" s="818"/>
      <c r="J189" s="818"/>
      <c r="K189" s="818"/>
      <c r="L189" s="818"/>
      <c r="M189" s="818"/>
      <c r="N189" s="818"/>
      <c r="O189" s="818"/>
      <c r="P189" s="818"/>
      <c r="Q189" s="818"/>
      <c r="R189" s="818"/>
      <c r="S189" s="818"/>
      <c r="T189" s="818"/>
      <c r="U189" s="818"/>
      <c r="V189" s="818"/>
      <c r="W189" s="818"/>
      <c r="X189" s="818"/>
      <c r="Y189" s="818"/>
      <c r="Z189" s="818"/>
      <c r="AA189" s="817"/>
      <c r="AB189" s="2181" t="s">
        <v>858</v>
      </c>
      <c r="AC189" s="2181"/>
      <c r="AD189" s="2181"/>
      <c r="AE189" s="2181"/>
      <c r="AF189" s="2181"/>
      <c r="AG189" s="2181"/>
      <c r="AH189" s="2181"/>
    </row>
  </sheetData>
  <mergeCells count="201">
    <mergeCell ref="AB137:AD137"/>
    <mergeCell ref="C134:F136"/>
    <mergeCell ref="C125:F127"/>
    <mergeCell ref="S137:U137"/>
    <mergeCell ref="AE138:AG138"/>
    <mergeCell ref="AE137:AG137"/>
    <mergeCell ref="B70:B138"/>
    <mergeCell ref="Y138:AA138"/>
    <mergeCell ref="P138:R138"/>
    <mergeCell ref="C138:F138"/>
    <mergeCell ref="C104:F106"/>
    <mergeCell ref="C98:F100"/>
    <mergeCell ref="C101:F103"/>
    <mergeCell ref="C95:F97"/>
    <mergeCell ref="C131:F133"/>
    <mergeCell ref="M137:O137"/>
    <mergeCell ref="P137:R137"/>
    <mergeCell ref="M138:O138"/>
    <mergeCell ref="C80:F82"/>
    <mergeCell ref="C107:F109"/>
    <mergeCell ref="C83:F85"/>
    <mergeCell ref="C86:F88"/>
    <mergeCell ref="C89:F91"/>
    <mergeCell ref="C92:F94"/>
    <mergeCell ref="Y137:AA137"/>
    <mergeCell ref="AB140:AD140"/>
    <mergeCell ref="AB144:AD144"/>
    <mergeCell ref="T141:Y142"/>
    <mergeCell ref="G69:X69"/>
    <mergeCell ref="C61:AH61"/>
    <mergeCell ref="C60:AH60"/>
    <mergeCell ref="AE140:AG140"/>
    <mergeCell ref="G140:I140"/>
    <mergeCell ref="B140:F140"/>
    <mergeCell ref="J140:L140"/>
    <mergeCell ref="M140:O140"/>
    <mergeCell ref="P140:R140"/>
    <mergeCell ref="S140:U140"/>
    <mergeCell ref="V140:X140"/>
    <mergeCell ref="AH137:AH139"/>
    <mergeCell ref="B63:AI64"/>
    <mergeCell ref="AB66:AI67"/>
    <mergeCell ref="S66:AA67"/>
    <mergeCell ref="M139:O139"/>
    <mergeCell ref="P139:R139"/>
    <mergeCell ref="S139:U139"/>
    <mergeCell ref="V139:X139"/>
    <mergeCell ref="V137:X137"/>
    <mergeCell ref="C137:F137"/>
    <mergeCell ref="Y69:AD69"/>
    <mergeCell ref="F57:P57"/>
    <mergeCell ref="F58:P58"/>
    <mergeCell ref="F51:P51"/>
    <mergeCell ref="F52:P52"/>
    <mergeCell ref="F54:P54"/>
    <mergeCell ref="F47:P47"/>
    <mergeCell ref="F48:P48"/>
    <mergeCell ref="F49:P49"/>
    <mergeCell ref="F50:P50"/>
    <mergeCell ref="F59:AO59"/>
    <mergeCell ref="G65:AI65"/>
    <mergeCell ref="AE68:AI68"/>
    <mergeCell ref="AE69:AI69"/>
    <mergeCell ref="B65:F65"/>
    <mergeCell ref="B66:F67"/>
    <mergeCell ref="B68:F68"/>
    <mergeCell ref="B69:F69"/>
    <mergeCell ref="Q56:R56"/>
    <mergeCell ref="U57:W57"/>
    <mergeCell ref="U58:W58"/>
    <mergeCell ref="Q57:R57"/>
    <mergeCell ref="Q58:R58"/>
    <mergeCell ref="AB189:AH189"/>
    <mergeCell ref="F146:AF146"/>
    <mergeCell ref="AB167:AH167"/>
    <mergeCell ref="C189:E189"/>
    <mergeCell ref="C116:F118"/>
    <mergeCell ref="C119:F121"/>
    <mergeCell ref="C167:E167"/>
    <mergeCell ref="AE144:AG144"/>
    <mergeCell ref="T143:Y144"/>
    <mergeCell ref="G137:I137"/>
    <mergeCell ref="J137:L137"/>
    <mergeCell ref="AE139:AG139"/>
    <mergeCell ref="G138:I138"/>
    <mergeCell ref="G139:I139"/>
    <mergeCell ref="J139:L139"/>
    <mergeCell ref="Y139:AA139"/>
    <mergeCell ref="B139:F139"/>
    <mergeCell ref="B141:F144"/>
    <mergeCell ref="AB139:AD139"/>
    <mergeCell ref="H144:J144"/>
    <mergeCell ref="N144:P144"/>
    <mergeCell ref="Q144:S144"/>
    <mergeCell ref="K141:M142"/>
    <mergeCell ref="Y140:AA140"/>
    <mergeCell ref="F2:U2"/>
    <mergeCell ref="J138:L138"/>
    <mergeCell ref="AB138:AD138"/>
    <mergeCell ref="S138:U138"/>
    <mergeCell ref="V138:X138"/>
    <mergeCell ref="C128:F130"/>
    <mergeCell ref="C122:F124"/>
    <mergeCell ref="C110:F112"/>
    <mergeCell ref="C113:F115"/>
    <mergeCell ref="C21:X21"/>
    <mergeCell ref="C70:F70"/>
    <mergeCell ref="G68:X68"/>
    <mergeCell ref="G66:R67"/>
    <mergeCell ref="F55:P55"/>
    <mergeCell ref="F56:P56"/>
    <mergeCell ref="C71:F73"/>
    <mergeCell ref="C74:F76"/>
    <mergeCell ref="C77:F79"/>
    <mergeCell ref="Q54:R54"/>
    <mergeCell ref="K27:P27"/>
    <mergeCell ref="C17:X17"/>
    <mergeCell ref="C18:X18"/>
    <mergeCell ref="C19:X19"/>
    <mergeCell ref="Y68:AD68"/>
    <mergeCell ref="F53:P53"/>
    <mergeCell ref="Q45:R45"/>
    <mergeCell ref="Q46:R46"/>
    <mergeCell ref="Q47:R47"/>
    <mergeCell ref="Q48:R48"/>
    <mergeCell ref="Q42:R42"/>
    <mergeCell ref="Q43:R43"/>
    <mergeCell ref="Q44:R44"/>
    <mergeCell ref="Q53:R53"/>
    <mergeCell ref="S58:T58"/>
    <mergeCell ref="U42:W42"/>
    <mergeCell ref="U43:W43"/>
    <mergeCell ref="S47:T47"/>
    <mergeCell ref="S52:T52"/>
    <mergeCell ref="S53:T53"/>
    <mergeCell ref="S48:T48"/>
    <mergeCell ref="S49:T49"/>
    <mergeCell ref="U47:W47"/>
    <mergeCell ref="X55:AH55"/>
    <mergeCell ref="Q55:R55"/>
    <mergeCell ref="Q49:R49"/>
    <mergeCell ref="Q50:R50"/>
    <mergeCell ref="Q51:R51"/>
    <mergeCell ref="Q52:R52"/>
    <mergeCell ref="X56:AH56"/>
    <mergeCell ref="X57:AH57"/>
    <mergeCell ref="U56:W56"/>
    <mergeCell ref="U53:W53"/>
    <mergeCell ref="U54:W54"/>
    <mergeCell ref="U55:W55"/>
    <mergeCell ref="U50:W50"/>
    <mergeCell ref="S54:T54"/>
    <mergeCell ref="S55:T55"/>
    <mergeCell ref="S56:T56"/>
    <mergeCell ref="S57:T57"/>
    <mergeCell ref="C20:AE20"/>
    <mergeCell ref="X50:AH50"/>
    <mergeCell ref="X51:AH51"/>
    <mergeCell ref="X52:AH52"/>
    <mergeCell ref="U51:W51"/>
    <mergeCell ref="U52:W52"/>
    <mergeCell ref="X45:AH45"/>
    <mergeCell ref="S51:T51"/>
    <mergeCell ref="X47:AH47"/>
    <mergeCell ref="X48:AH48"/>
    <mergeCell ref="X49:AH49"/>
    <mergeCell ref="C35:AH35"/>
    <mergeCell ref="S44:T44"/>
    <mergeCell ref="S45:T45"/>
    <mergeCell ref="S46:T46"/>
    <mergeCell ref="U49:W49"/>
    <mergeCell ref="S50:T50"/>
    <mergeCell ref="C36:G36"/>
    <mergeCell ref="C37:G37"/>
    <mergeCell ref="C38:G38"/>
    <mergeCell ref="C39:G39"/>
    <mergeCell ref="C40:G40"/>
    <mergeCell ref="X58:AH58"/>
    <mergeCell ref="C41:AH41"/>
    <mergeCell ref="H36:AH36"/>
    <mergeCell ref="H37:AH37"/>
    <mergeCell ref="H38:AH38"/>
    <mergeCell ref="H39:AH39"/>
    <mergeCell ref="H40:AH40"/>
    <mergeCell ref="F45:P45"/>
    <mergeCell ref="F46:P46"/>
    <mergeCell ref="X46:AH46"/>
    <mergeCell ref="F42:P42"/>
    <mergeCell ref="F43:P43"/>
    <mergeCell ref="F44:P44"/>
    <mergeCell ref="X42:AH42"/>
    <mergeCell ref="X43:AH43"/>
    <mergeCell ref="X44:AH44"/>
    <mergeCell ref="S42:T42"/>
    <mergeCell ref="S43:T43"/>
    <mergeCell ref="U44:W44"/>
    <mergeCell ref="U45:W45"/>
    <mergeCell ref="U46:W46"/>
    <mergeCell ref="U48:W48"/>
    <mergeCell ref="X53:AH53"/>
    <mergeCell ref="X54:AH54"/>
  </mergeCells>
  <phoneticPr fontId="2"/>
  <pageMargins left="0.62" right="0" top="0.98425196850393704" bottom="0.98425196850393704" header="0.51181102362204722" footer="0.51181102362204722"/>
  <pageSetup paperSize="9" scale="49" fitToHeight="3" orientation="portrait" copies="2" r:id="rId1"/>
  <headerFooter alignWithMargins="0"/>
  <rowBreaks count="3" manualBreakCount="3">
    <brk id="34" min="1" max="34" man="1"/>
    <brk id="62" min="1" max="34" man="1"/>
    <brk id="145" min="1" max="34" man="1"/>
  </rowBreaks>
  <drawing r:id="rId2"/>
  <legacyDrawing r:id="rId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8">
    <tabColor indexed="47"/>
  </sheetPr>
  <dimension ref="A2:U44"/>
  <sheetViews>
    <sheetView view="pageBreakPreview" zoomScale="60" zoomScaleNormal="100" workbookViewId="0"/>
  </sheetViews>
  <sheetFormatPr defaultColWidth="9" defaultRowHeight="14.25"/>
  <cols>
    <col min="1" max="2" width="4.25" style="763" customWidth="1"/>
    <col min="3" max="3" width="4.625" style="763" customWidth="1"/>
    <col min="4" max="4" width="5.5" style="763" customWidth="1"/>
    <col min="5" max="5" width="6.875" style="763" customWidth="1"/>
    <col min="6" max="9" width="4.25" style="763" customWidth="1"/>
    <col min="10" max="11" width="5.375" style="763" customWidth="1"/>
    <col min="12" max="13" width="4.25" style="763" customWidth="1"/>
    <col min="14" max="14" width="4" style="763" customWidth="1"/>
    <col min="15" max="15" width="3.5" style="763" customWidth="1"/>
    <col min="16" max="19" width="4.25" style="763" customWidth="1"/>
    <col min="20" max="20" width="2.625" style="763" customWidth="1"/>
    <col min="21" max="16384" width="9" style="763"/>
  </cols>
  <sheetData>
    <row r="2" spans="1:20" ht="18.75">
      <c r="A2" s="814" t="s">
        <v>857</v>
      </c>
      <c r="B2" s="814"/>
      <c r="C2" s="814"/>
      <c r="D2" s="813"/>
      <c r="E2" s="813"/>
      <c r="F2" s="813"/>
      <c r="G2" s="812"/>
      <c r="H2" s="812"/>
      <c r="I2" s="812"/>
      <c r="J2" s="812"/>
      <c r="K2" s="812"/>
      <c r="L2" s="812"/>
      <c r="M2" s="812"/>
      <c r="N2" s="812"/>
      <c r="O2" s="812"/>
      <c r="P2" s="812"/>
      <c r="Q2" s="812"/>
      <c r="R2" s="812"/>
      <c r="T2" s="812"/>
    </row>
    <row r="3" spans="1:20">
      <c r="Q3" s="811" t="s">
        <v>856</v>
      </c>
      <c r="T3" s="763" t="s">
        <v>855</v>
      </c>
    </row>
    <row r="4" spans="1:20" s="768" customFormat="1" ht="26.25" customHeight="1">
      <c r="A4" s="2250" t="s">
        <v>854</v>
      </c>
      <c r="B4" s="2251"/>
      <c r="C4" s="2252"/>
      <c r="D4" s="2262" t="str">
        <f>入力シート!C5</f>
        <v>○○工業高専校舎改修工事</v>
      </c>
      <c r="E4" s="2263"/>
      <c r="F4" s="2263"/>
      <c r="G4" s="2263"/>
      <c r="H4" s="2263"/>
      <c r="I4" s="2263"/>
      <c r="J4" s="2263"/>
      <c r="K4" s="2263"/>
      <c r="L4" s="2263"/>
      <c r="M4" s="2263"/>
      <c r="N4" s="2263"/>
      <c r="O4" s="2263"/>
      <c r="P4" s="2263"/>
      <c r="Q4" s="2263"/>
      <c r="R4" s="2263"/>
      <c r="S4" s="2263"/>
      <c r="T4" s="2264"/>
    </row>
    <row r="5" spans="1:20" s="768" customFormat="1" ht="20.25" customHeight="1">
      <c r="A5" s="810"/>
      <c r="B5" s="809"/>
      <c r="C5" s="770"/>
      <c r="D5" s="793"/>
      <c r="E5" s="809"/>
      <c r="F5" s="793"/>
      <c r="G5" s="770"/>
      <c r="H5" s="809"/>
      <c r="I5" s="793"/>
      <c r="J5" s="770"/>
      <c r="K5" s="809"/>
      <c r="L5" s="793"/>
      <c r="M5" s="793"/>
      <c r="N5" s="793"/>
      <c r="O5" s="793"/>
      <c r="P5" s="793"/>
      <c r="Q5" s="793"/>
      <c r="R5" s="793"/>
      <c r="S5" s="793"/>
      <c r="T5" s="808"/>
    </row>
    <row r="6" spans="1:20" s="768" customFormat="1" ht="20.25" customHeight="1">
      <c r="A6" s="807"/>
      <c r="B6" s="806"/>
      <c r="C6" s="776"/>
      <c r="D6" s="789"/>
      <c r="E6" s="806"/>
      <c r="F6" s="789"/>
      <c r="G6" s="789"/>
      <c r="H6" s="806"/>
      <c r="I6" s="789"/>
      <c r="J6" s="789"/>
      <c r="K6" s="806"/>
      <c r="L6" s="789"/>
      <c r="M6" s="789"/>
      <c r="N6" s="789"/>
      <c r="O6" s="789"/>
      <c r="P6" s="789"/>
      <c r="Q6" s="789"/>
      <c r="R6" s="789"/>
      <c r="S6" s="789"/>
      <c r="T6" s="805"/>
    </row>
    <row r="7" spans="1:20" s="768" customFormat="1" ht="20.25" customHeight="1">
      <c r="A7" s="2250" t="s">
        <v>853</v>
      </c>
      <c r="B7" s="2251"/>
      <c r="C7" s="2252"/>
      <c r="D7" s="804" t="s">
        <v>838</v>
      </c>
      <c r="E7" s="798" t="s">
        <v>837</v>
      </c>
      <c r="F7" s="798"/>
      <c r="G7" s="802" t="s">
        <v>836</v>
      </c>
      <c r="H7" s="798"/>
      <c r="I7" s="802" t="s">
        <v>780</v>
      </c>
      <c r="J7" s="2250" t="s">
        <v>852</v>
      </c>
      <c r="K7" s="2252"/>
      <c r="L7" s="802"/>
      <c r="M7" s="803" t="s">
        <v>851</v>
      </c>
      <c r="N7" s="798"/>
      <c r="O7" s="802" t="s">
        <v>784</v>
      </c>
      <c r="P7" s="798"/>
      <c r="Q7" s="802" t="s">
        <v>850</v>
      </c>
      <c r="R7" s="798"/>
      <c r="S7" s="801" t="s">
        <v>849</v>
      </c>
      <c r="T7" s="797"/>
    </row>
    <row r="8" spans="1:20" s="768" customFormat="1" ht="20.25" customHeight="1">
      <c r="A8" s="2256" t="s">
        <v>848</v>
      </c>
      <c r="B8" s="2257"/>
      <c r="C8" s="2258"/>
      <c r="D8" s="794"/>
      <c r="E8" s="793"/>
      <c r="F8" s="793"/>
      <c r="G8" s="793"/>
      <c r="H8" s="793"/>
      <c r="I8" s="793"/>
      <c r="J8" s="793"/>
      <c r="K8" s="793"/>
      <c r="L8" s="770"/>
      <c r="M8" s="770"/>
      <c r="N8" s="770"/>
      <c r="O8" s="792"/>
      <c r="P8" s="792"/>
      <c r="Q8" s="792"/>
      <c r="R8" s="792"/>
      <c r="S8" s="792"/>
      <c r="T8" s="791"/>
    </row>
    <row r="9" spans="1:20" s="768" customFormat="1" ht="20.25" customHeight="1">
      <c r="A9" s="2253"/>
      <c r="B9" s="2254"/>
      <c r="C9" s="2255"/>
      <c r="D9" s="790"/>
      <c r="E9" s="789"/>
      <c r="F9" s="789"/>
      <c r="G9" s="789"/>
      <c r="H9" s="789"/>
      <c r="I9" s="789"/>
      <c r="J9" s="789"/>
      <c r="L9" s="787"/>
      <c r="M9" s="776"/>
      <c r="N9" s="776"/>
      <c r="O9" s="788"/>
      <c r="P9" s="788"/>
      <c r="Q9" s="788"/>
      <c r="R9" s="788"/>
      <c r="S9" s="787" t="s">
        <v>834</v>
      </c>
      <c r="T9" s="786"/>
    </row>
    <row r="10" spans="1:20" s="768" customFormat="1" ht="20.25" customHeight="1">
      <c r="A10" s="2256" t="s">
        <v>847</v>
      </c>
      <c r="B10" s="2257"/>
      <c r="C10" s="2258"/>
      <c r="D10" s="774" t="s">
        <v>846</v>
      </c>
      <c r="E10" s="798"/>
      <c r="F10" s="798"/>
      <c r="G10" s="798"/>
      <c r="H10" s="798" t="s">
        <v>845</v>
      </c>
      <c r="I10" s="798"/>
      <c r="J10" s="798"/>
      <c r="K10" s="798" t="s">
        <v>844</v>
      </c>
      <c r="L10" s="798"/>
      <c r="M10" s="798"/>
      <c r="N10" s="798"/>
      <c r="O10" s="773" t="s">
        <v>843</v>
      </c>
      <c r="P10" s="773"/>
      <c r="Q10" s="773"/>
      <c r="R10" s="773"/>
      <c r="S10" s="773" t="s">
        <v>842</v>
      </c>
      <c r="T10" s="772"/>
    </row>
    <row r="11" spans="1:20" s="768" customFormat="1" ht="20.25" customHeight="1">
      <c r="A11" s="2250" t="s">
        <v>841</v>
      </c>
      <c r="B11" s="2251"/>
      <c r="C11" s="2252"/>
      <c r="D11" s="800"/>
      <c r="E11" s="799"/>
      <c r="F11" s="799"/>
      <c r="G11" s="799"/>
      <c r="H11" s="799"/>
      <c r="I11" s="799"/>
      <c r="J11" s="799"/>
      <c r="K11" s="799"/>
      <c r="L11" s="799"/>
      <c r="M11" s="799"/>
      <c r="N11" s="799"/>
      <c r="O11" s="799"/>
      <c r="P11" s="799"/>
      <c r="Q11" s="799"/>
      <c r="R11" s="799"/>
      <c r="S11" s="798"/>
      <c r="T11" s="797"/>
    </row>
    <row r="12" spans="1:20" s="768" customFormat="1" ht="20.25" customHeight="1">
      <c r="A12" s="2250" t="s">
        <v>840</v>
      </c>
      <c r="B12" s="2251"/>
      <c r="C12" s="2252"/>
      <c r="D12" s="771"/>
      <c r="E12" s="770"/>
      <c r="F12" s="770"/>
      <c r="G12" s="770"/>
      <c r="H12" s="770"/>
      <c r="I12" s="770"/>
      <c r="J12" s="770"/>
      <c r="K12" s="770"/>
      <c r="L12" s="770"/>
      <c r="M12" s="770"/>
      <c r="N12" s="770"/>
      <c r="O12" s="770"/>
      <c r="P12" s="770"/>
      <c r="Q12" s="770"/>
      <c r="R12" s="770"/>
      <c r="S12" s="770"/>
      <c r="T12" s="769"/>
    </row>
    <row r="13" spans="1:20" ht="20.25" customHeight="1">
      <c r="A13" s="1208"/>
      <c r="B13" s="1209"/>
      <c r="C13" s="1209"/>
      <c r="D13" s="1210"/>
      <c r="E13" s="1209"/>
      <c r="F13" s="1209"/>
      <c r="G13" s="1209"/>
      <c r="H13" s="1209"/>
      <c r="I13" s="1209"/>
      <c r="J13" s="1209"/>
      <c r="K13" s="1209"/>
      <c r="L13" s="1209"/>
      <c r="M13" s="1211"/>
      <c r="N13" s="1209"/>
      <c r="O13" s="1209"/>
      <c r="P13" s="1209"/>
      <c r="Q13" s="1209"/>
      <c r="R13" s="1209"/>
      <c r="S13" s="1209"/>
      <c r="T13" s="1212"/>
    </row>
    <row r="14" spans="1:20" ht="20.25" customHeight="1">
      <c r="A14" s="1208"/>
      <c r="B14" s="1209"/>
      <c r="C14" s="1209"/>
      <c r="D14" s="1210"/>
      <c r="E14" s="1209"/>
      <c r="F14" s="1209"/>
      <c r="G14" s="1209"/>
      <c r="H14" s="1209"/>
      <c r="I14" s="1209"/>
      <c r="J14" s="1209"/>
      <c r="K14" s="1209"/>
      <c r="L14" s="1209"/>
      <c r="M14" s="1209"/>
      <c r="N14" s="1209"/>
      <c r="O14" s="1209"/>
      <c r="P14" s="1209"/>
      <c r="Q14" s="1209"/>
      <c r="R14" s="1209"/>
      <c r="S14" s="1209"/>
      <c r="T14" s="1212"/>
    </row>
    <row r="15" spans="1:20" ht="20.25" customHeight="1">
      <c r="A15" s="1208"/>
      <c r="B15" s="1209"/>
      <c r="C15" s="1213"/>
      <c r="D15" s="1210"/>
      <c r="E15" s="1209"/>
      <c r="F15" s="1209"/>
      <c r="G15" s="1209"/>
      <c r="H15" s="1209"/>
      <c r="I15" s="1209"/>
      <c r="J15" s="1209"/>
      <c r="K15" s="1209"/>
      <c r="L15" s="1209"/>
      <c r="M15" s="1209"/>
      <c r="N15" s="1209"/>
      <c r="O15" s="1209"/>
      <c r="P15" s="1209"/>
      <c r="Q15" s="1209"/>
      <c r="R15" s="1209"/>
      <c r="S15" s="1209"/>
      <c r="T15" s="1212"/>
    </row>
    <row r="16" spans="1:20" ht="20.25" customHeight="1">
      <c r="A16" s="1208"/>
      <c r="B16" s="1209"/>
      <c r="C16" s="1213"/>
      <c r="D16" s="1210"/>
      <c r="E16" s="1210"/>
      <c r="F16" s="1209"/>
      <c r="G16" s="1209"/>
      <c r="H16" s="1209"/>
      <c r="I16" s="1209"/>
      <c r="J16" s="1209"/>
      <c r="K16" s="1209"/>
      <c r="L16" s="1209"/>
      <c r="M16" s="1209"/>
      <c r="N16" s="1209"/>
      <c r="O16" s="1209"/>
      <c r="P16" s="1209"/>
      <c r="Q16" s="1209"/>
      <c r="R16" s="1209"/>
      <c r="S16" s="1209"/>
      <c r="T16" s="1212"/>
    </row>
    <row r="17" spans="1:21" ht="20.25" customHeight="1">
      <c r="A17" s="1208"/>
      <c r="B17" s="1209"/>
      <c r="C17" s="1213"/>
      <c r="D17" s="1210"/>
      <c r="E17" s="1210"/>
      <c r="F17" s="1209"/>
      <c r="G17" s="1209"/>
      <c r="H17" s="1209"/>
      <c r="I17" s="1209"/>
      <c r="J17" s="1209"/>
      <c r="K17" s="1209"/>
      <c r="L17" s="1209"/>
      <c r="M17" s="1209"/>
      <c r="N17" s="1209"/>
      <c r="O17" s="1209"/>
      <c r="P17" s="1209"/>
      <c r="Q17" s="1209"/>
      <c r="R17" s="1209"/>
      <c r="S17" s="1209"/>
      <c r="T17" s="1212"/>
    </row>
    <row r="18" spans="1:21" ht="20.25" customHeight="1">
      <c r="A18" s="1208"/>
      <c r="B18" s="1209"/>
      <c r="C18" s="1214"/>
      <c r="D18" s="1210"/>
      <c r="E18" s="1210"/>
      <c r="F18" s="1209"/>
      <c r="G18" s="1209"/>
      <c r="H18" s="1209"/>
      <c r="I18" s="1209"/>
      <c r="J18" s="1209"/>
      <c r="K18" s="1209"/>
      <c r="L18" s="1209"/>
      <c r="M18" s="1209"/>
      <c r="N18" s="1209"/>
      <c r="O18" s="1209"/>
      <c r="P18" s="1209"/>
      <c r="Q18" s="1209"/>
      <c r="R18" s="1209"/>
      <c r="S18" s="1209"/>
      <c r="T18" s="1212"/>
    </row>
    <row r="19" spans="1:21" ht="20.25" customHeight="1">
      <c r="A19" s="1208"/>
      <c r="B19" s="1209"/>
      <c r="C19" s="1214"/>
      <c r="D19" s="1210"/>
      <c r="E19" s="1209"/>
      <c r="F19" s="1209"/>
      <c r="G19" s="1209"/>
      <c r="H19" s="1209"/>
      <c r="I19" s="1209"/>
      <c r="J19" s="1209"/>
      <c r="K19" s="1209"/>
      <c r="L19" s="1209"/>
      <c r="M19" s="1209"/>
      <c r="N19" s="1209"/>
      <c r="O19" s="1209"/>
      <c r="P19" s="1209"/>
      <c r="Q19" s="1209"/>
      <c r="R19" s="1209"/>
      <c r="S19" s="1209"/>
      <c r="T19" s="1212"/>
    </row>
    <row r="20" spans="1:21" ht="20.25" customHeight="1">
      <c r="A20" s="1208"/>
      <c r="B20" s="1209"/>
      <c r="C20" s="1209"/>
      <c r="D20" s="1210"/>
      <c r="E20" s="1209"/>
      <c r="F20" s="1209"/>
      <c r="G20" s="1209"/>
      <c r="H20" s="1209"/>
      <c r="I20" s="1209"/>
      <c r="J20" s="1209"/>
      <c r="K20" s="1209"/>
      <c r="L20" s="1209"/>
      <c r="M20" s="1209"/>
      <c r="N20" s="1209"/>
      <c r="O20" s="1209"/>
      <c r="P20" s="1209"/>
      <c r="Q20" s="1209"/>
      <c r="R20" s="1209"/>
      <c r="S20" s="1209"/>
      <c r="T20" s="1212"/>
    </row>
    <row r="21" spans="1:21" ht="20.25" customHeight="1">
      <c r="A21" s="1208"/>
      <c r="B21" s="1209"/>
      <c r="C21" s="1209"/>
      <c r="D21" s="1210"/>
      <c r="E21" s="1209"/>
      <c r="F21" s="1209"/>
      <c r="G21" s="1209"/>
      <c r="H21" s="1209"/>
      <c r="I21" s="1209"/>
      <c r="J21" s="1209"/>
      <c r="K21" s="1209"/>
      <c r="L21" s="1209"/>
      <c r="M21" s="1209"/>
      <c r="N21" s="1209"/>
      <c r="O21" s="1209"/>
      <c r="P21" s="1209"/>
      <c r="Q21" s="1209"/>
      <c r="R21" s="1209"/>
      <c r="S21" s="1209"/>
      <c r="T21" s="1212"/>
    </row>
    <row r="22" spans="1:21" ht="20.25" customHeight="1">
      <c r="A22" s="1208"/>
      <c r="B22" s="1209"/>
      <c r="C22" s="1209"/>
      <c r="D22" s="1210"/>
      <c r="E22" s="1209"/>
      <c r="F22" s="1209"/>
      <c r="G22" s="1209"/>
      <c r="H22" s="1209"/>
      <c r="I22" s="1209"/>
      <c r="J22" s="1209"/>
      <c r="K22" s="1209"/>
      <c r="L22" s="1209"/>
      <c r="M22" s="1209"/>
      <c r="N22" s="1209"/>
      <c r="O22" s="1209"/>
      <c r="P22" s="1209"/>
      <c r="Q22" s="1209"/>
      <c r="R22" s="1209"/>
      <c r="S22" s="1209"/>
      <c r="T22" s="1212"/>
    </row>
    <row r="23" spans="1:21" ht="20.25" customHeight="1">
      <c r="A23" s="1215"/>
      <c r="B23" s="1216"/>
      <c r="C23" s="1216"/>
      <c r="D23" s="1217"/>
      <c r="E23" s="1216"/>
      <c r="F23" s="1216"/>
      <c r="G23" s="1216"/>
      <c r="H23" s="1216"/>
      <c r="I23" s="1216"/>
      <c r="J23" s="1216"/>
      <c r="K23" s="1216"/>
      <c r="L23" s="1216"/>
      <c r="M23" s="2265"/>
      <c r="N23" s="2265"/>
      <c r="O23" s="2265"/>
      <c r="P23" s="1216"/>
      <c r="Q23" s="1216"/>
      <c r="R23" s="1216"/>
      <c r="S23" s="1216"/>
      <c r="T23" s="1216"/>
      <c r="U23" s="767"/>
    </row>
    <row r="24" spans="1:21" s="768" customFormat="1" ht="20.25" customHeight="1">
      <c r="A24" s="2253" t="s">
        <v>839</v>
      </c>
      <c r="B24" s="2254"/>
      <c r="C24" s="2255"/>
      <c r="D24" s="795" t="s">
        <v>838</v>
      </c>
      <c r="E24" s="776" t="s">
        <v>837</v>
      </c>
      <c r="F24" s="776"/>
      <c r="G24" s="789" t="s">
        <v>836</v>
      </c>
      <c r="H24" s="776"/>
      <c r="I24" s="789" t="s">
        <v>780</v>
      </c>
      <c r="J24" s="776"/>
      <c r="K24" s="776"/>
      <c r="L24" s="776"/>
      <c r="M24" s="776"/>
      <c r="N24" s="776"/>
      <c r="O24" s="776"/>
      <c r="P24" s="776"/>
      <c r="Q24" s="776"/>
      <c r="R24" s="776"/>
      <c r="S24" s="776"/>
      <c r="T24" s="776"/>
      <c r="U24" s="796"/>
    </row>
    <row r="25" spans="1:21" s="768" customFormat="1" ht="20.25" customHeight="1">
      <c r="A25" s="2256" t="s">
        <v>835</v>
      </c>
      <c r="B25" s="2257"/>
      <c r="C25" s="2258"/>
      <c r="D25" s="794"/>
      <c r="E25" s="793"/>
      <c r="F25" s="793"/>
      <c r="G25" s="793"/>
      <c r="H25" s="793"/>
      <c r="I25" s="793"/>
      <c r="J25" s="793"/>
      <c r="K25" s="793"/>
      <c r="L25" s="770"/>
      <c r="M25" s="770"/>
      <c r="N25" s="770"/>
      <c r="O25" s="792"/>
      <c r="P25" s="792"/>
      <c r="Q25" s="792"/>
      <c r="R25" s="792"/>
      <c r="S25" s="792"/>
      <c r="T25" s="791"/>
    </row>
    <row r="26" spans="1:21" s="768" customFormat="1" ht="20.25" customHeight="1">
      <c r="A26" s="2253"/>
      <c r="B26" s="2254"/>
      <c r="C26" s="2255"/>
      <c r="D26" s="790"/>
      <c r="E26" s="789"/>
      <c r="F26" s="789"/>
      <c r="G26" s="789"/>
      <c r="H26" s="789"/>
      <c r="I26" s="789"/>
      <c r="J26" s="787"/>
      <c r="M26" s="776"/>
      <c r="N26" s="776"/>
      <c r="O26" s="788"/>
      <c r="P26" s="788"/>
      <c r="Q26" s="788"/>
      <c r="R26" s="788"/>
      <c r="S26" s="787" t="s">
        <v>834</v>
      </c>
      <c r="T26" s="786"/>
    </row>
    <row r="27" spans="1:21" s="768" customFormat="1" ht="20.25" customHeight="1">
      <c r="A27" s="2256" t="s">
        <v>833</v>
      </c>
      <c r="B27" s="2257"/>
      <c r="C27" s="2258"/>
      <c r="D27" s="785"/>
      <c r="E27" s="770"/>
      <c r="F27" s="770"/>
      <c r="G27" s="770"/>
      <c r="H27" s="770"/>
      <c r="I27" s="770"/>
      <c r="J27" s="770"/>
      <c r="K27" s="770"/>
      <c r="L27" s="770"/>
      <c r="M27" s="770"/>
      <c r="N27" s="770"/>
      <c r="O27" s="784"/>
      <c r="P27" s="784"/>
      <c r="Q27" s="784"/>
      <c r="R27" s="784"/>
      <c r="S27" s="784"/>
      <c r="T27" s="783"/>
    </row>
    <row r="28" spans="1:21" s="768" customFormat="1" ht="20.25" customHeight="1">
      <c r="A28" s="2259"/>
      <c r="B28" s="2260"/>
      <c r="C28" s="2261"/>
      <c r="D28" s="782"/>
      <c r="E28" s="781"/>
      <c r="F28" s="781"/>
      <c r="G28" s="781"/>
      <c r="H28" s="781"/>
      <c r="I28" s="781"/>
      <c r="J28" s="781"/>
      <c r="K28" s="781"/>
      <c r="L28" s="781"/>
      <c r="M28" s="781"/>
      <c r="N28" s="781"/>
      <c r="O28" s="781"/>
      <c r="P28" s="781"/>
      <c r="Q28" s="781"/>
      <c r="R28" s="781"/>
      <c r="S28" s="780"/>
      <c r="T28" s="779"/>
    </row>
    <row r="29" spans="1:21" s="768" customFormat="1" ht="20.25" customHeight="1">
      <c r="A29" s="2253"/>
      <c r="B29" s="2254"/>
      <c r="C29" s="2255"/>
      <c r="D29" s="778"/>
      <c r="E29" s="777"/>
      <c r="F29" s="777"/>
      <c r="G29" s="777"/>
      <c r="H29" s="777"/>
      <c r="I29" s="777"/>
      <c r="J29" s="777"/>
      <c r="K29" s="777"/>
      <c r="L29" s="777"/>
      <c r="M29" s="777"/>
      <c r="N29" s="777"/>
      <c r="O29" s="777"/>
      <c r="P29" s="777"/>
      <c r="Q29" s="777"/>
      <c r="R29" s="777"/>
      <c r="S29" s="776"/>
      <c r="T29" s="775"/>
    </row>
    <row r="30" spans="1:21" s="768" customFormat="1" ht="20.25" customHeight="1">
      <c r="A30" s="2250" t="s">
        <v>832</v>
      </c>
      <c r="B30" s="2251"/>
      <c r="C30" s="2252"/>
      <c r="D30" s="771"/>
      <c r="E30" s="770"/>
      <c r="F30" s="770"/>
      <c r="G30" s="770"/>
      <c r="H30" s="770"/>
      <c r="I30" s="770"/>
      <c r="J30" s="770"/>
      <c r="K30" s="770"/>
      <c r="L30" s="770"/>
      <c r="M30" s="770"/>
      <c r="N30" s="770"/>
      <c r="O30" s="770"/>
      <c r="P30" s="770"/>
      <c r="Q30" s="770"/>
      <c r="R30" s="770"/>
      <c r="S30" s="770"/>
      <c r="T30" s="769"/>
    </row>
    <row r="31" spans="1:21" ht="20.25" customHeight="1">
      <c r="A31" s="1208"/>
      <c r="B31" s="1209"/>
      <c r="C31" s="1209"/>
      <c r="D31" s="1210"/>
      <c r="E31" s="1209"/>
      <c r="F31" s="1209"/>
      <c r="G31" s="1209"/>
      <c r="H31" s="1209"/>
      <c r="I31" s="1209"/>
      <c r="J31" s="1209"/>
      <c r="K31" s="1209"/>
      <c r="L31" s="1209"/>
      <c r="M31" s="1209"/>
      <c r="N31" s="1209"/>
      <c r="O31" s="1209"/>
      <c r="P31" s="1209"/>
      <c r="Q31" s="1209"/>
      <c r="R31" s="1209"/>
      <c r="S31" s="1209"/>
      <c r="T31" s="1212"/>
    </row>
    <row r="32" spans="1:21" ht="20.25" customHeight="1">
      <c r="A32" s="1208"/>
      <c r="B32" s="1209"/>
      <c r="C32" s="1209"/>
      <c r="D32" s="1210"/>
      <c r="E32" s="1209"/>
      <c r="F32" s="1209"/>
      <c r="G32" s="1209"/>
      <c r="H32" s="1209"/>
      <c r="I32" s="1209"/>
      <c r="J32" s="1209"/>
      <c r="K32" s="1209"/>
      <c r="L32" s="1209"/>
      <c r="M32" s="1209"/>
      <c r="N32" s="1209"/>
      <c r="O32" s="1209"/>
      <c r="P32" s="1209"/>
      <c r="Q32" s="1209"/>
      <c r="R32" s="1209"/>
      <c r="S32" s="1209"/>
      <c r="T32" s="1212"/>
    </row>
    <row r="33" spans="1:20" ht="20.25" customHeight="1">
      <c r="A33" s="1208"/>
      <c r="B33" s="1209"/>
      <c r="C33" s="1209"/>
      <c r="D33" s="1210"/>
      <c r="E33" s="1209"/>
      <c r="F33" s="1209"/>
      <c r="G33" s="1209"/>
      <c r="H33" s="1209"/>
      <c r="I33" s="1209"/>
      <c r="J33" s="1209"/>
      <c r="K33" s="1209"/>
      <c r="L33" s="1209"/>
      <c r="M33" s="1209"/>
      <c r="N33" s="1209"/>
      <c r="O33" s="1209"/>
      <c r="P33" s="1209"/>
      <c r="Q33" s="1209"/>
      <c r="R33" s="1209"/>
      <c r="S33" s="1209"/>
      <c r="T33" s="1212"/>
    </row>
    <row r="34" spans="1:20" ht="20.25" customHeight="1">
      <c r="A34" s="1208"/>
      <c r="B34" s="1209"/>
      <c r="C34" s="1209"/>
      <c r="D34" s="1210"/>
      <c r="E34" s="1209"/>
      <c r="F34" s="1209"/>
      <c r="G34" s="1209"/>
      <c r="H34" s="1209"/>
      <c r="I34" s="1209"/>
      <c r="J34" s="1209"/>
      <c r="K34" s="1209"/>
      <c r="L34" s="1209"/>
      <c r="M34" s="1209"/>
      <c r="N34" s="1209"/>
      <c r="O34" s="1209"/>
      <c r="P34" s="1209"/>
      <c r="Q34" s="1209"/>
      <c r="R34" s="1209"/>
      <c r="S34" s="1209"/>
      <c r="T34" s="1212"/>
    </row>
    <row r="35" spans="1:20" ht="20.25" customHeight="1">
      <c r="A35" s="1208"/>
      <c r="B35" s="1209"/>
      <c r="C35" s="1209"/>
      <c r="D35" s="1210"/>
      <c r="E35" s="1209"/>
      <c r="F35" s="1209"/>
      <c r="G35" s="1209"/>
      <c r="H35" s="1209"/>
      <c r="I35" s="1209"/>
      <c r="J35" s="1209"/>
      <c r="K35" s="1209"/>
      <c r="L35" s="1209"/>
      <c r="M35" s="1209"/>
      <c r="N35" s="1209"/>
      <c r="O35" s="1209"/>
      <c r="P35" s="1209"/>
      <c r="Q35" s="1209"/>
      <c r="R35" s="1209"/>
      <c r="S35" s="1209"/>
      <c r="T35" s="1212"/>
    </row>
    <row r="36" spans="1:20" ht="20.25" customHeight="1">
      <c r="A36" s="1208"/>
      <c r="B36" s="1209"/>
      <c r="C36" s="1209"/>
      <c r="D36" s="1210"/>
      <c r="E36" s="1209"/>
      <c r="F36" s="1209"/>
      <c r="G36" s="1209"/>
      <c r="H36" s="1209"/>
      <c r="I36" s="1209"/>
      <c r="J36" s="1209"/>
      <c r="K36" s="1209"/>
      <c r="L36" s="1209"/>
      <c r="M36" s="1209"/>
      <c r="N36" s="1209"/>
      <c r="O36" s="1209"/>
      <c r="P36" s="1209"/>
      <c r="Q36" s="1209"/>
      <c r="R36" s="1209"/>
      <c r="S36" s="1209"/>
      <c r="T36" s="1212"/>
    </row>
    <row r="37" spans="1:20" ht="20.25" customHeight="1">
      <c r="A37" s="1208"/>
      <c r="B37" s="1209"/>
      <c r="C37" s="1209"/>
      <c r="D37" s="1210"/>
      <c r="E37" s="1209"/>
      <c r="F37" s="1209"/>
      <c r="G37" s="1209"/>
      <c r="H37" s="1209"/>
      <c r="I37" s="1209"/>
      <c r="J37" s="1209"/>
      <c r="K37" s="1209"/>
      <c r="L37" s="1209"/>
      <c r="M37" s="1209"/>
      <c r="N37" s="1209"/>
      <c r="O37" s="1209"/>
      <c r="P37" s="1209"/>
      <c r="Q37" s="1209"/>
      <c r="R37" s="1209"/>
      <c r="S37" s="1209"/>
      <c r="T37" s="1212"/>
    </row>
    <row r="38" spans="1:20" ht="20.25" customHeight="1">
      <c r="A38" s="1208"/>
      <c r="B38" s="1209"/>
      <c r="C38" s="1209"/>
      <c r="D38" s="1210"/>
      <c r="E38" s="1209"/>
      <c r="F38" s="1209"/>
      <c r="G38" s="1209"/>
      <c r="H38" s="1209"/>
      <c r="I38" s="1209"/>
      <c r="J38" s="1209"/>
      <c r="K38" s="1209"/>
      <c r="L38" s="1209"/>
      <c r="M38" s="1209"/>
      <c r="N38" s="1209"/>
      <c r="O38" s="1209"/>
      <c r="P38" s="1209"/>
      <c r="Q38" s="1209"/>
      <c r="R38" s="1209"/>
      <c r="S38" s="1209"/>
      <c r="T38" s="1212"/>
    </row>
    <row r="39" spans="1:20" ht="20.25" customHeight="1">
      <c r="A39" s="1218"/>
      <c r="B39" s="1219"/>
      <c r="C39" s="1219"/>
      <c r="D39" s="1210"/>
      <c r="E39" s="1209"/>
      <c r="F39" s="1209"/>
      <c r="G39" s="1209"/>
      <c r="H39" s="1209"/>
      <c r="I39" s="1209"/>
      <c r="J39" s="1209"/>
      <c r="K39" s="1209"/>
      <c r="L39" s="1209"/>
      <c r="M39" s="1209"/>
      <c r="N39" s="1209"/>
      <c r="O39" s="1209"/>
      <c r="P39" s="1209"/>
      <c r="Q39" s="1209"/>
      <c r="R39" s="1209"/>
      <c r="S39" s="1209"/>
      <c r="T39" s="1212"/>
    </row>
    <row r="40" spans="1:20" ht="20.25" customHeight="1">
      <c r="A40" s="1208"/>
      <c r="B40" s="1209"/>
      <c r="C40" s="1209"/>
      <c r="D40" s="1210"/>
      <c r="E40" s="1209"/>
      <c r="F40" s="1209"/>
      <c r="G40" s="1209"/>
      <c r="H40" s="1209"/>
      <c r="I40" s="1209"/>
      <c r="J40" s="1209"/>
      <c r="K40" s="1209"/>
      <c r="L40" s="1209"/>
      <c r="M40" s="1209"/>
      <c r="N40" s="1209"/>
      <c r="O40" s="1209"/>
      <c r="P40" s="1209"/>
      <c r="Q40" s="1209"/>
      <c r="R40" s="1209"/>
      <c r="S40" s="1209"/>
      <c r="T40" s="1212"/>
    </row>
    <row r="41" spans="1:20" ht="20.25" customHeight="1">
      <c r="A41" s="1208"/>
      <c r="B41" s="1209"/>
      <c r="C41" s="1209"/>
      <c r="D41" s="1210"/>
      <c r="E41" s="1209"/>
      <c r="F41" s="1209"/>
      <c r="G41" s="1209"/>
      <c r="H41" s="1209"/>
      <c r="I41" s="1209"/>
      <c r="J41" s="1209"/>
      <c r="K41" s="1209"/>
      <c r="L41" s="1209"/>
      <c r="M41" s="1209"/>
      <c r="N41" s="1209"/>
      <c r="O41" s="1209"/>
      <c r="P41" s="1209"/>
      <c r="Q41" s="1209"/>
      <c r="R41" s="1209"/>
      <c r="S41" s="1209"/>
      <c r="T41" s="1212"/>
    </row>
    <row r="42" spans="1:20" ht="20.25" customHeight="1">
      <c r="A42" s="1208"/>
      <c r="B42" s="1209"/>
      <c r="C42" s="1209"/>
      <c r="D42" s="1210"/>
      <c r="E42" s="1209"/>
      <c r="F42" s="1209"/>
      <c r="G42" s="1209"/>
      <c r="H42" s="1209"/>
      <c r="I42" s="1209"/>
      <c r="J42" s="1209"/>
      <c r="K42" s="1209"/>
      <c r="L42" s="1209"/>
      <c r="M42" s="1209"/>
      <c r="N42" s="1209"/>
      <c r="O42" s="1209"/>
      <c r="P42" s="1209"/>
      <c r="Q42" s="1209"/>
      <c r="R42" s="1209"/>
      <c r="S42" s="1209"/>
      <c r="T42" s="1212"/>
    </row>
    <row r="43" spans="1:20" ht="20.25" customHeight="1">
      <c r="A43" s="766"/>
      <c r="B43" s="764"/>
      <c r="C43" s="764"/>
      <c r="D43" s="765"/>
      <c r="E43" s="764"/>
      <c r="F43" s="764"/>
      <c r="G43" s="764"/>
      <c r="H43" s="764"/>
      <c r="I43" s="764"/>
      <c r="J43" s="764"/>
      <c r="K43" s="764"/>
      <c r="L43" s="2250" t="s">
        <v>944</v>
      </c>
      <c r="M43" s="2251"/>
      <c r="N43" s="2252"/>
      <c r="O43" s="1157"/>
      <c r="P43" s="1157"/>
      <c r="Q43" s="1157"/>
      <c r="R43" s="1157"/>
      <c r="S43" s="1157"/>
      <c r="T43" s="1158"/>
    </row>
    <row r="44" spans="1:20" ht="20.25" customHeight="1"/>
  </sheetData>
  <mergeCells count="14">
    <mergeCell ref="J7:K7"/>
    <mergeCell ref="D4:T4"/>
    <mergeCell ref="A4:C4"/>
    <mergeCell ref="A7:C7"/>
    <mergeCell ref="M23:O23"/>
    <mergeCell ref="A8:C9"/>
    <mergeCell ref="A10:C10"/>
    <mergeCell ref="A11:C11"/>
    <mergeCell ref="L43:N43"/>
    <mergeCell ref="A30:C30"/>
    <mergeCell ref="A24:C24"/>
    <mergeCell ref="A27:C29"/>
    <mergeCell ref="A12:C12"/>
    <mergeCell ref="A25:C26"/>
  </mergeCells>
  <phoneticPr fontId="2"/>
  <dataValidations count="1">
    <dataValidation imeMode="off" allowBlank="1" showInputMessage="1" showErrorMessage="1" sqref="D11:R11 D28:R29"/>
  </dataValidations>
  <pageMargins left="0.98" right="0.35" top="0.49" bottom="0.32" header="0.51200000000000001" footer="0.39"/>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xdr:col>
                    <xdr:colOff>0</xdr:colOff>
                    <xdr:row>5</xdr:row>
                    <xdr:rowOff>0</xdr:rowOff>
                  </from>
                  <to>
                    <xdr:col>3</xdr:col>
                    <xdr:colOff>247650</xdr:colOff>
                    <xdr:row>6</xdr:row>
                    <xdr:rowOff>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8</xdr:col>
                    <xdr:colOff>133350</xdr:colOff>
                    <xdr:row>5</xdr:row>
                    <xdr:rowOff>0</xdr:rowOff>
                  </from>
                  <to>
                    <xdr:col>10</xdr:col>
                    <xdr:colOff>0</xdr:colOff>
                    <xdr:row>6</xdr:row>
                    <xdr:rowOff>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4</xdr:col>
                    <xdr:colOff>0</xdr:colOff>
                    <xdr:row>5</xdr:row>
                    <xdr:rowOff>0</xdr:rowOff>
                  </from>
                  <to>
                    <xdr:col>5</xdr:col>
                    <xdr:colOff>76200</xdr:colOff>
                    <xdr:row>6</xdr:row>
                    <xdr:rowOff>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xdr:col>
                    <xdr:colOff>0</xdr:colOff>
                    <xdr:row>4</xdr:row>
                    <xdr:rowOff>0</xdr:rowOff>
                  </from>
                  <to>
                    <xdr:col>3</xdr:col>
                    <xdr:colOff>247650</xdr:colOff>
                    <xdr:row>5</xdr:row>
                    <xdr:rowOff>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4</xdr:col>
                    <xdr:colOff>0</xdr:colOff>
                    <xdr:row>4</xdr:row>
                    <xdr:rowOff>0</xdr:rowOff>
                  </from>
                  <to>
                    <xdr:col>5</xdr:col>
                    <xdr:colOff>76200</xdr:colOff>
                    <xdr:row>5</xdr:row>
                    <xdr:rowOff>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6</xdr:col>
                    <xdr:colOff>0</xdr:colOff>
                    <xdr:row>5</xdr:row>
                    <xdr:rowOff>0</xdr:rowOff>
                  </from>
                  <to>
                    <xdr:col>7</xdr:col>
                    <xdr:colOff>276225</xdr:colOff>
                    <xdr:row>6</xdr:row>
                    <xdr:rowOff>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6</xdr:col>
                    <xdr:colOff>0</xdr:colOff>
                    <xdr:row>4</xdr:row>
                    <xdr:rowOff>0</xdr:rowOff>
                  </from>
                  <to>
                    <xdr:col>7</xdr:col>
                    <xdr:colOff>276225</xdr:colOff>
                    <xdr:row>5</xdr:row>
                    <xdr:rowOff>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8</xdr:col>
                    <xdr:colOff>133350</xdr:colOff>
                    <xdr:row>4</xdr:row>
                    <xdr:rowOff>0</xdr:rowOff>
                  </from>
                  <to>
                    <xdr:col>10</xdr:col>
                    <xdr:colOff>0</xdr:colOff>
                    <xdr:row>5</xdr:row>
                    <xdr:rowOff>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11</xdr:col>
                    <xdr:colOff>76200</xdr:colOff>
                    <xdr:row>5</xdr:row>
                    <xdr:rowOff>238125</xdr:rowOff>
                  </from>
                  <to>
                    <xdr:col>12</xdr:col>
                    <xdr:colOff>57150</xdr:colOff>
                    <xdr:row>6</xdr:row>
                    <xdr:rowOff>238125</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17</xdr:col>
                    <xdr:colOff>85725</xdr:colOff>
                    <xdr:row>5</xdr:row>
                    <xdr:rowOff>238125</xdr:rowOff>
                  </from>
                  <to>
                    <xdr:col>18</xdr:col>
                    <xdr:colOff>66675</xdr:colOff>
                    <xdr:row>6</xdr:row>
                    <xdr:rowOff>238125</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4</xdr:col>
                    <xdr:colOff>0</xdr:colOff>
                    <xdr:row>26</xdr:row>
                    <xdr:rowOff>0</xdr:rowOff>
                  </from>
                  <to>
                    <xdr:col>17</xdr:col>
                    <xdr:colOff>9525</xdr:colOff>
                    <xdr:row>27</xdr:row>
                    <xdr:rowOff>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4</xdr:col>
                    <xdr:colOff>0</xdr:colOff>
                    <xdr:row>27</xdr:row>
                    <xdr:rowOff>0</xdr:rowOff>
                  </from>
                  <to>
                    <xdr:col>11</xdr:col>
                    <xdr:colOff>28575</xdr:colOff>
                    <xdr:row>28</xdr:row>
                    <xdr:rowOff>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4</xdr:col>
                    <xdr:colOff>0</xdr:colOff>
                    <xdr:row>28</xdr:row>
                    <xdr:rowOff>0</xdr:rowOff>
                  </from>
                  <to>
                    <xdr:col>11</xdr:col>
                    <xdr:colOff>28575</xdr:colOff>
                    <xdr:row>29</xdr:row>
                    <xdr:rowOff>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sizeWithCells="1">
                  <from>
                    <xdr:col>3</xdr:col>
                    <xdr:colOff>114300</xdr:colOff>
                    <xdr:row>10</xdr:row>
                    <xdr:rowOff>0</xdr:rowOff>
                  </from>
                  <to>
                    <xdr:col>4</xdr:col>
                    <xdr:colOff>295275</xdr:colOff>
                    <xdr:row>11</xdr:row>
                    <xdr:rowOff>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sizeWithCells="1">
                  <from>
                    <xdr:col>6</xdr:col>
                    <xdr:colOff>247650</xdr:colOff>
                    <xdr:row>10</xdr:row>
                    <xdr:rowOff>0</xdr:rowOff>
                  </from>
                  <to>
                    <xdr:col>8</xdr:col>
                    <xdr:colOff>200025</xdr:colOff>
                    <xdr:row>11</xdr:row>
                    <xdr:rowOff>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sizeWithCells="1">
                  <from>
                    <xdr:col>4</xdr:col>
                    <xdr:colOff>419100</xdr:colOff>
                    <xdr:row>10</xdr:row>
                    <xdr:rowOff>0</xdr:rowOff>
                  </from>
                  <to>
                    <xdr:col>6</xdr:col>
                    <xdr:colOff>171450</xdr:colOff>
                    <xdr:row>11</xdr:row>
                    <xdr:rowOff>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sizeWithCells="1">
                  <from>
                    <xdr:col>8</xdr:col>
                    <xdr:colOff>285750</xdr:colOff>
                    <xdr:row>10</xdr:row>
                    <xdr:rowOff>0</xdr:rowOff>
                  </from>
                  <to>
                    <xdr:col>10</xdr:col>
                    <xdr:colOff>152400</xdr:colOff>
                    <xdr:row>11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23"/>
  </sheetPr>
  <dimension ref="A1:Q31"/>
  <sheetViews>
    <sheetView workbookViewId="0">
      <selection activeCell="B14" sqref="B14"/>
    </sheetView>
  </sheetViews>
  <sheetFormatPr defaultColWidth="9" defaultRowHeight="13.5"/>
  <cols>
    <col min="1" max="1" width="5.75" style="607" customWidth="1"/>
    <col min="2" max="2" width="22" style="607" customWidth="1"/>
    <col min="3" max="3" width="4.875" style="607" customWidth="1"/>
    <col min="4" max="4" width="4" style="607" customWidth="1"/>
    <col min="5" max="5" width="9" style="607"/>
    <col min="6" max="6" width="10.5" style="607" bestFit="1" customWidth="1"/>
    <col min="7" max="7" width="9" style="607"/>
    <col min="8" max="8" width="13" style="607" customWidth="1"/>
    <col min="9" max="9" width="5.75" style="607" customWidth="1"/>
    <col min="10" max="16384" width="9" style="607"/>
  </cols>
  <sheetData>
    <row r="1" spans="1:9">
      <c r="A1" s="619"/>
    </row>
    <row r="4" spans="1:9">
      <c r="D4" s="616"/>
      <c r="E4" s="616"/>
      <c r="F4" s="616" t="s">
        <v>286</v>
      </c>
      <c r="G4" s="616"/>
      <c r="H4" s="616"/>
    </row>
    <row r="5" spans="1:9">
      <c r="A5" s="607" t="str">
        <f>入力シート!K54</f>
        <v>独立行政法人国立高等専門学校機構</v>
      </c>
    </row>
    <row r="6" spans="1:9">
      <c r="A6" s="607" t="str">
        <f>入力シート!K55</f>
        <v>○○工業高等専門学校</v>
      </c>
    </row>
    <row r="7" spans="1:9">
      <c r="A7" s="607" t="str">
        <f>入力シート!K56 &amp; "　　殿"</f>
        <v>契約担当役 事務部長 ○○　○○　　殿</v>
      </c>
      <c r="D7" s="1085"/>
    </row>
    <row r="11" spans="1:9">
      <c r="E11" s="1152" t="s">
        <v>1338</v>
      </c>
      <c r="F11" s="1152" t="str">
        <f>請負者名１行目</f>
        <v>○○県○○市○○</v>
      </c>
    </row>
    <row r="12" spans="1:9">
      <c r="E12" s="1152"/>
      <c r="F12" s="1152" t="str">
        <f>請負者名２行目</f>
        <v xml:space="preserve"> 株式会社 ○○組</v>
      </c>
    </row>
    <row r="13" spans="1:9">
      <c r="E13" s="1152"/>
      <c r="F13" s="1152" t="str">
        <f>請負者名３行目 &amp; "  　　印"</f>
        <v xml:space="preserve">  代表取締役　　○○　○○  　　印</v>
      </c>
    </row>
    <row r="14" spans="1:9" ht="42" customHeight="1"/>
    <row r="15" spans="1:9" ht="17.25">
      <c r="A15" s="1529" t="s">
        <v>764</v>
      </c>
      <c r="B15" s="1529"/>
      <c r="C15" s="1529"/>
      <c r="D15" s="1529"/>
      <c r="E15" s="1529"/>
      <c r="F15" s="1529"/>
      <c r="G15" s="1529"/>
      <c r="H15" s="1529"/>
    </row>
    <row r="16" spans="1:9" ht="18.75">
      <c r="A16" s="618"/>
      <c r="B16" s="617"/>
      <c r="C16" s="617"/>
      <c r="D16" s="617"/>
      <c r="E16" s="617"/>
      <c r="F16" s="617"/>
      <c r="G16" s="617"/>
      <c r="H16" s="617"/>
      <c r="I16" s="617"/>
    </row>
    <row r="17" spans="1:17" ht="18.75">
      <c r="B17" s="618"/>
      <c r="C17" s="618"/>
      <c r="D17" s="617"/>
      <c r="E17" s="617"/>
      <c r="F17" s="617"/>
      <c r="G17" s="617"/>
      <c r="H17" s="617"/>
    </row>
    <row r="19" spans="1:17">
      <c r="A19" s="1530" t="s">
        <v>1268</v>
      </c>
      <c r="B19" s="1530"/>
      <c r="C19" s="1530"/>
      <c r="D19" s="1530"/>
      <c r="E19" s="1530"/>
      <c r="F19" s="1530"/>
      <c r="G19" s="1530"/>
      <c r="H19" s="1530"/>
    </row>
    <row r="20" spans="1:17">
      <c r="A20" s="1530"/>
      <c r="B20" s="1530"/>
      <c r="C20" s="1530"/>
      <c r="D20" s="1530"/>
      <c r="E20" s="1530"/>
      <c r="F20" s="1530"/>
      <c r="G20" s="1530"/>
      <c r="H20" s="1530"/>
    </row>
    <row r="22" spans="1:17">
      <c r="A22" s="617" t="s">
        <v>267</v>
      </c>
      <c r="B22" s="617"/>
      <c r="C22" s="617"/>
      <c r="D22" s="617"/>
      <c r="E22" s="617"/>
      <c r="F22" s="617"/>
      <c r="G22" s="617"/>
      <c r="H22" s="617"/>
      <c r="I22" s="617"/>
      <c r="J22" s="616"/>
      <c r="K22" s="616"/>
      <c r="L22" s="616"/>
      <c r="M22" s="616"/>
      <c r="N22" s="616"/>
      <c r="O22" s="616"/>
      <c r="P22" s="616"/>
      <c r="Q22" s="616"/>
    </row>
    <row r="24" spans="1:17" ht="30" customHeight="1">
      <c r="B24" s="615" t="s">
        <v>761</v>
      </c>
      <c r="C24" s="1535" t="str">
        <f>入力シート!C5</f>
        <v>○○工業高専校舎改修工事</v>
      </c>
      <c r="D24" s="1536"/>
      <c r="E24" s="1536"/>
      <c r="F24" s="1536"/>
      <c r="G24" s="1536"/>
      <c r="H24" s="1537"/>
    </row>
    <row r="25" spans="1:17" ht="30" customHeight="1">
      <c r="B25" s="1527" t="s">
        <v>760</v>
      </c>
      <c r="C25" s="1533" t="s">
        <v>752</v>
      </c>
      <c r="D25" s="1534"/>
      <c r="E25" s="1531" t="str">
        <f>入力シート!K18</f>
        <v>平成２０年  ６月２７日</v>
      </c>
      <c r="F25" s="1531"/>
      <c r="G25" s="1531"/>
      <c r="H25" s="1532"/>
    </row>
    <row r="26" spans="1:17" ht="30" customHeight="1">
      <c r="B26" s="1528"/>
      <c r="C26" s="1533" t="s">
        <v>751</v>
      </c>
      <c r="D26" s="1534"/>
      <c r="E26" s="1531" t="str">
        <f>入力シート!K19</f>
        <v>平成２１年  １月  １日</v>
      </c>
      <c r="F26" s="1531"/>
      <c r="G26" s="1531"/>
      <c r="H26" s="1532"/>
    </row>
    <row r="31" spans="1:17">
      <c r="A31" s="608"/>
      <c r="B31" s="608"/>
      <c r="C31" s="608"/>
      <c r="D31" s="608"/>
      <c r="E31" s="608"/>
      <c r="F31" s="608"/>
      <c r="G31" s="608"/>
      <c r="H31" s="608"/>
      <c r="I31" s="608"/>
    </row>
  </sheetData>
  <mergeCells count="8">
    <mergeCell ref="B25:B26"/>
    <mergeCell ref="A15:H15"/>
    <mergeCell ref="A19:H20"/>
    <mergeCell ref="E25:H25"/>
    <mergeCell ref="E26:H26"/>
    <mergeCell ref="C26:D26"/>
    <mergeCell ref="C25:D25"/>
    <mergeCell ref="C24:H24"/>
  </mergeCells>
  <phoneticPr fontId="2"/>
  <printOptions gridLinesSet="0"/>
  <pageMargins left="0.78740157480314965" right="0.59055118110236227" top="0.98425196850393704" bottom="0.98425196850393704" header="0.51181102362204722" footer="0.51181102362204722"/>
  <pageSetup paperSize="9" orientation="portrait" horizontalDpi="4294967292"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M42"/>
  <sheetViews>
    <sheetView view="pageBreakPreview" zoomScale="70" zoomScaleNormal="100" zoomScaleSheetLayoutView="70" workbookViewId="0"/>
  </sheetViews>
  <sheetFormatPr defaultColWidth="9" defaultRowHeight="13.5"/>
  <cols>
    <col min="1" max="1" width="5.875" style="231" customWidth="1"/>
    <col min="2" max="2" width="6" style="231" customWidth="1"/>
    <col min="3" max="3" width="4.5" style="231" customWidth="1"/>
    <col min="4" max="4" width="10.5" style="231" customWidth="1"/>
    <col min="5" max="5" width="7" style="231" customWidth="1"/>
    <col min="6" max="6" width="6" style="231" customWidth="1"/>
    <col min="7" max="7" width="7.5" style="231" customWidth="1"/>
    <col min="8" max="9" width="9" style="231"/>
    <col min="10" max="10" width="3.875" style="231" customWidth="1"/>
    <col min="11" max="11" width="12.625" style="231" customWidth="1"/>
    <col min="12" max="12" width="2.5" style="231" customWidth="1"/>
    <col min="13" max="16384" width="9" style="231"/>
  </cols>
  <sheetData>
    <row r="1" spans="1:13">
      <c r="A1" s="231" t="s">
        <v>226</v>
      </c>
    </row>
    <row r="2" spans="1:13">
      <c r="L2" s="512" t="s">
        <v>294</v>
      </c>
    </row>
    <row r="3" spans="1:13">
      <c r="M3" s="1223"/>
    </row>
    <row r="4" spans="1:13" ht="17.25" customHeight="1"/>
    <row r="5" spans="1:13" ht="19.5" customHeight="1">
      <c r="A5" s="255" t="s">
        <v>1340</v>
      </c>
    </row>
    <row r="6" spans="1:13">
      <c r="A6" s="9" t="str">
        <f>" " &amp; 入力シート!$C$22</f>
        <v xml:space="preserve"> 株式会社 ○○組</v>
      </c>
    </row>
    <row r="7" spans="1:13">
      <c r="A7" s="9" t="str">
        <f>"  " &amp; 入力シート!$C$23 &amp; "　印"</f>
        <v xml:space="preserve">  代表取締役　　○○　○○　印</v>
      </c>
    </row>
    <row r="8" spans="1:13">
      <c r="A8" s="9"/>
    </row>
    <row r="10" spans="1:13">
      <c r="G10" s="258" t="s">
        <v>1433</v>
      </c>
    </row>
    <row r="11" spans="1:13">
      <c r="H11" s="2" t="str">
        <f>入力シート!$K$54</f>
        <v>独立行政法人国立高等専門学校機構</v>
      </c>
      <c r="I11" s="326"/>
      <c r="J11" s="326"/>
      <c r="K11" s="326"/>
    </row>
    <row r="12" spans="1:13">
      <c r="H12" s="5" t="str">
        <f>" " &amp;入力シート!$K$55</f>
        <v xml:space="preserve"> ○○工業高等専門学校</v>
      </c>
    </row>
    <row r="13" spans="1:13">
      <c r="H13" s="5" t="str">
        <f>"  "&amp;入力シート!$K$56</f>
        <v xml:space="preserve">  契約担当役 事務部長 ○○　○○</v>
      </c>
      <c r="I13" s="326"/>
      <c r="J13" s="326"/>
      <c r="K13" s="326"/>
    </row>
    <row r="14" spans="1:13" ht="40.5" customHeight="1">
      <c r="F14" s="255"/>
      <c r="H14" s="326"/>
      <c r="I14" s="326"/>
      <c r="J14" s="326"/>
      <c r="K14" s="326"/>
    </row>
    <row r="15" spans="1:13" ht="46.5" customHeight="1">
      <c r="F15" s="255"/>
      <c r="H15" s="326"/>
      <c r="I15" s="326"/>
      <c r="J15" s="326"/>
      <c r="K15" s="326"/>
    </row>
    <row r="16" spans="1:13" ht="18.75" customHeight="1">
      <c r="A16" s="1574" t="s">
        <v>1436</v>
      </c>
      <c r="B16" s="1574"/>
      <c r="C16" s="1574"/>
      <c r="D16" s="1574"/>
      <c r="E16" s="1574"/>
      <c r="F16" s="1574"/>
      <c r="G16" s="1574"/>
      <c r="H16" s="1574"/>
      <c r="I16" s="1574"/>
      <c r="J16" s="1574"/>
      <c r="K16" s="1574"/>
      <c r="L16" s="1222"/>
    </row>
    <row r="17" spans="1:12" ht="15.75" customHeight="1">
      <c r="F17" s="255"/>
      <c r="H17" s="326"/>
      <c r="I17" s="326"/>
      <c r="J17" s="326"/>
      <c r="K17" s="326"/>
    </row>
    <row r="18" spans="1:12" ht="15.75" customHeight="1">
      <c r="F18" s="255"/>
      <c r="H18" s="326"/>
      <c r="I18" s="326"/>
      <c r="J18" s="326"/>
      <c r="K18" s="326"/>
    </row>
    <row r="19" spans="1:12" ht="29.25" customHeight="1"/>
    <row r="20" spans="1:12" ht="12" customHeight="1">
      <c r="B20" s="231" t="s">
        <v>1435</v>
      </c>
      <c r="F20" s="257"/>
      <c r="G20" s="257"/>
      <c r="I20" s="326"/>
      <c r="J20" s="326"/>
      <c r="K20" s="326"/>
    </row>
    <row r="21" spans="1:12">
      <c r="B21" s="231" t="s">
        <v>1434</v>
      </c>
      <c r="L21" s="274"/>
    </row>
    <row r="22" spans="1:12" ht="39" customHeight="1"/>
    <row r="23" spans="1:12" ht="35.25" customHeight="1"/>
    <row r="24" spans="1:12" ht="58.5" customHeight="1">
      <c r="A24" s="1573" t="s">
        <v>58</v>
      </c>
      <c r="B24" s="1573"/>
      <c r="C24" s="1573"/>
      <c r="D24" s="1573"/>
      <c r="E24" s="1573"/>
      <c r="F24" s="1573"/>
      <c r="G24" s="1573"/>
      <c r="H24" s="1573"/>
      <c r="I24" s="1573"/>
      <c r="J24" s="1573"/>
      <c r="K24" s="1573"/>
      <c r="L24" s="1573"/>
    </row>
    <row r="25" spans="1:12" ht="38.25" customHeight="1"/>
    <row r="26" spans="1:12">
      <c r="C26" s="231" t="s">
        <v>1430</v>
      </c>
      <c r="E26" s="45" t="str">
        <f>入力シート!$C$5</f>
        <v>○○工業高専校舎改修工事</v>
      </c>
    </row>
    <row r="29" spans="1:12">
      <c r="C29" s="231" t="s">
        <v>1429</v>
      </c>
      <c r="E29" s="1221" t="str">
        <f>契約年月日</f>
        <v>平成２０年１２月２６日</v>
      </c>
    </row>
    <row r="30" spans="1:12">
      <c r="C30" s="232"/>
      <c r="E30" s="232"/>
      <c r="F30" s="232"/>
      <c r="G30" s="232"/>
      <c r="H30" s="232"/>
      <c r="I30" s="232"/>
      <c r="J30" s="232"/>
    </row>
    <row r="32" spans="1:12">
      <c r="C32" s="231" t="s">
        <v>1428</v>
      </c>
      <c r="E32" s="231" t="s">
        <v>1427</v>
      </c>
    </row>
    <row r="35" spans="1:5">
      <c r="A35" s="258"/>
      <c r="C35" s="231" t="s">
        <v>1426</v>
      </c>
      <c r="E35" s="231" t="s">
        <v>1437</v>
      </c>
    </row>
    <row r="36" spans="1:5">
      <c r="A36" s="258"/>
    </row>
    <row r="37" spans="1:5">
      <c r="A37" s="258"/>
    </row>
    <row r="38" spans="1:5">
      <c r="A38" s="258"/>
    </row>
    <row r="39" spans="1:5">
      <c r="A39" s="258"/>
    </row>
    <row r="40" spans="1:5">
      <c r="A40" s="258"/>
    </row>
    <row r="41" spans="1:5">
      <c r="A41" s="258"/>
    </row>
    <row r="42" spans="1:5">
      <c r="A42" s="258"/>
    </row>
  </sheetData>
  <mergeCells count="2">
    <mergeCell ref="A16:K16"/>
    <mergeCell ref="A24:L24"/>
  </mergeCells>
  <phoneticPr fontId="2"/>
  <pageMargins left="1.01" right="0.46" top="0.57999999999999996" bottom="0.98399999999999999" header="0.51200000000000001" footer="0.51200000000000001"/>
  <pageSetup paperSize="9" orientation="portrait" verticalDpi="1200"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L35"/>
  <sheetViews>
    <sheetView view="pageBreakPreview" zoomScale="70" zoomScaleNormal="100" zoomScaleSheetLayoutView="70" workbookViewId="0">
      <selection activeCell="A40" sqref="A1:XFD40"/>
    </sheetView>
  </sheetViews>
  <sheetFormatPr defaultColWidth="9" defaultRowHeight="13.5"/>
  <cols>
    <col min="1" max="1" width="5.875" style="231" customWidth="1"/>
    <col min="2" max="2" width="6" style="231" customWidth="1"/>
    <col min="3" max="3" width="4.5" style="231" customWidth="1"/>
    <col min="4" max="4" width="10.625" style="231" customWidth="1"/>
    <col min="5" max="5" width="6.375" style="231" customWidth="1"/>
    <col min="6" max="6" width="9" style="231"/>
    <col min="7" max="7" width="7.5" style="231" customWidth="1"/>
    <col min="8" max="9" width="9" style="231"/>
    <col min="10" max="10" width="3.875" style="231" customWidth="1"/>
    <col min="11" max="11" width="12.75" style="231" customWidth="1"/>
    <col min="12" max="12" width="4.75" style="231" customWidth="1"/>
    <col min="13" max="16384" width="9" style="231"/>
  </cols>
  <sheetData>
    <row r="1" spans="1:12">
      <c r="A1" s="231" t="s">
        <v>226</v>
      </c>
    </row>
    <row r="2" spans="1:12">
      <c r="L2" s="512" t="s">
        <v>294</v>
      </c>
    </row>
    <row r="4" spans="1:12" ht="17.25" customHeight="1"/>
    <row r="5" spans="1:12" ht="19.5" customHeight="1">
      <c r="A5" s="231" t="s">
        <v>1433</v>
      </c>
    </row>
    <row r="6" spans="1:12">
      <c r="A6" s="2" t="str">
        <f>入力シート!$K$54</f>
        <v>独立行政法人国立高等専門学校機構</v>
      </c>
    </row>
    <row r="7" spans="1:12">
      <c r="A7" s="5" t="str">
        <f>" " &amp;入力シート!$K$55</f>
        <v xml:space="preserve"> ○○工業高等専門学校</v>
      </c>
    </row>
    <row r="8" spans="1:12" ht="14.25" customHeight="1">
      <c r="A8" s="5" t="str">
        <f>"  "&amp;入力シート!$K$56&amp;" 殿"</f>
        <v xml:space="preserve">  契約担当役 事務部長 ○○　○○ 殿</v>
      </c>
    </row>
    <row r="10" spans="1:12">
      <c r="H10" s="255" t="s">
        <v>1340</v>
      </c>
    </row>
    <row r="11" spans="1:12">
      <c r="H11" s="9" t="str">
        <f>" " &amp; 入力シート!$C$22</f>
        <v xml:space="preserve"> 株式会社 ○○組</v>
      </c>
      <c r="I11" s="326"/>
      <c r="J11" s="326"/>
      <c r="K11" s="326"/>
    </row>
    <row r="12" spans="1:12">
      <c r="H12" s="9" t="str">
        <f>"  " &amp; 入力シート!$C$23 &amp; "　印"</f>
        <v xml:space="preserve">  代表取締役　　○○　○○　印</v>
      </c>
    </row>
    <row r="13" spans="1:12">
      <c r="I13" s="326"/>
      <c r="J13" s="326"/>
      <c r="K13" s="326"/>
    </row>
    <row r="14" spans="1:12" ht="50.25" customHeight="1">
      <c r="F14" s="255"/>
      <c r="H14" s="326"/>
      <c r="I14" s="326"/>
      <c r="J14" s="326"/>
      <c r="K14" s="326"/>
    </row>
    <row r="15" spans="1:12">
      <c r="F15" s="255"/>
      <c r="H15" s="326"/>
      <c r="I15" s="326"/>
      <c r="J15" s="326"/>
      <c r="K15" s="326"/>
    </row>
    <row r="16" spans="1:12" ht="18.75" customHeight="1">
      <c r="A16" s="1574" t="s">
        <v>1432</v>
      </c>
      <c r="B16" s="1574"/>
      <c r="C16" s="1574"/>
      <c r="D16" s="1574"/>
      <c r="E16" s="1574"/>
      <c r="F16" s="1574"/>
      <c r="G16" s="1574"/>
      <c r="H16" s="1574"/>
      <c r="I16" s="1574"/>
      <c r="J16" s="1574"/>
      <c r="K16" s="1574"/>
      <c r="L16" s="1222"/>
    </row>
    <row r="17" spans="1:12" ht="15.75" customHeight="1">
      <c r="F17" s="255"/>
      <c r="H17" s="326"/>
      <c r="I17" s="326"/>
      <c r="J17" s="326"/>
      <c r="K17" s="326"/>
    </row>
    <row r="18" spans="1:12" ht="27" customHeight="1">
      <c r="F18" s="255"/>
      <c r="H18" s="326"/>
      <c r="I18" s="326"/>
      <c r="J18" s="326"/>
      <c r="K18" s="326"/>
    </row>
    <row r="19" spans="1:12" ht="19.5" customHeight="1"/>
    <row r="20" spans="1:12" ht="12" customHeight="1">
      <c r="B20" s="231" t="s">
        <v>1442</v>
      </c>
      <c r="F20" s="257"/>
      <c r="G20" s="257"/>
      <c r="I20" s="326"/>
      <c r="J20" s="326"/>
      <c r="K20" s="326"/>
    </row>
    <row r="21" spans="1:12">
      <c r="B21" s="231" t="s">
        <v>1441</v>
      </c>
      <c r="L21" s="274"/>
    </row>
    <row r="22" spans="1:12" ht="39" customHeight="1"/>
    <row r="23" spans="1:12" ht="35.25" customHeight="1"/>
    <row r="24" spans="1:12" ht="58.5" customHeight="1">
      <c r="A24" s="1573" t="s">
        <v>1431</v>
      </c>
      <c r="B24" s="1573"/>
      <c r="C24" s="1573"/>
      <c r="D24" s="1573"/>
      <c r="E24" s="1573"/>
      <c r="F24" s="1573"/>
      <c r="G24" s="1573"/>
      <c r="H24" s="1573"/>
      <c r="I24" s="1573"/>
      <c r="J24" s="1573"/>
      <c r="K24" s="1573"/>
      <c r="L24" s="1573"/>
    </row>
    <row r="25" spans="1:12" ht="38.25" customHeight="1"/>
    <row r="26" spans="1:12">
      <c r="C26" s="231" t="s">
        <v>1430</v>
      </c>
      <c r="E26" s="45" t="str">
        <f>入力シート!$C$5</f>
        <v>○○工業高専校舎改修工事</v>
      </c>
    </row>
    <row r="29" spans="1:12">
      <c r="C29" s="231" t="s">
        <v>1429</v>
      </c>
      <c r="E29" s="1221" t="str">
        <f>契約年月日</f>
        <v>平成２０年１２月２６日</v>
      </c>
    </row>
    <row r="30" spans="1:12">
      <c r="C30" s="232"/>
      <c r="E30" s="232"/>
      <c r="F30" s="232"/>
      <c r="G30" s="232"/>
      <c r="H30" s="232"/>
      <c r="I30" s="232"/>
      <c r="J30" s="232"/>
    </row>
    <row r="32" spans="1:12">
      <c r="C32" s="231" t="s">
        <v>1428</v>
      </c>
      <c r="E32" s="231" t="s">
        <v>1427</v>
      </c>
    </row>
    <row r="35" spans="1:5">
      <c r="A35" s="258"/>
      <c r="C35" s="231" t="s">
        <v>1426</v>
      </c>
      <c r="E35" s="231" t="s">
        <v>1437</v>
      </c>
    </row>
  </sheetData>
  <mergeCells count="2">
    <mergeCell ref="A16:K16"/>
    <mergeCell ref="A24:L24"/>
  </mergeCells>
  <phoneticPr fontId="2"/>
  <pageMargins left="0.78700000000000003" right="0.46" top="0.74" bottom="0.98399999999999999" header="0.51200000000000001" footer="0.51200000000000001"/>
  <pageSetup paperSize="9" orientation="portrait" verticalDpi="1200"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15"/>
  </sheetPr>
  <dimension ref="B1:J33"/>
  <sheetViews>
    <sheetView topLeftCell="A7" workbookViewId="0">
      <selection activeCell="L6" sqref="L6"/>
    </sheetView>
  </sheetViews>
  <sheetFormatPr defaultRowHeight="13.5"/>
  <cols>
    <col min="1" max="1" width="1" customWidth="1"/>
    <col min="2" max="2" width="11.125" customWidth="1"/>
    <col min="10" max="10" width="11.25" customWidth="1"/>
  </cols>
  <sheetData>
    <row r="1" spans="2:10">
      <c r="J1" s="492"/>
    </row>
    <row r="2" spans="2:10" ht="21.75" customHeight="1">
      <c r="B2" s="491" t="s">
        <v>625</v>
      </c>
      <c r="C2" s="1900" t="str">
        <f>入力シート!C5</f>
        <v>○○工業高専校舎改修工事</v>
      </c>
      <c r="D2" s="1900"/>
      <c r="E2" s="1900"/>
      <c r="F2" s="1900"/>
      <c r="G2" s="1900"/>
      <c r="H2" s="1900"/>
      <c r="I2" s="1900"/>
    </row>
    <row r="3" spans="2:10" ht="8.25" customHeight="1" thickBot="1"/>
    <row r="4" spans="2:10" ht="27" customHeight="1" thickBot="1">
      <c r="B4" s="2268" t="s">
        <v>166</v>
      </c>
      <c r="C4" s="2269"/>
      <c r="D4" s="2269"/>
      <c r="E4" s="2269"/>
      <c r="F4" s="2269"/>
      <c r="G4" s="2269"/>
      <c r="H4" s="2269"/>
      <c r="I4" s="2269"/>
      <c r="J4" s="2270"/>
    </row>
    <row r="5" spans="2:10" ht="24" customHeight="1">
      <c r="B5" s="490" t="s">
        <v>624</v>
      </c>
      <c r="C5" s="2271" t="s">
        <v>623</v>
      </c>
      <c r="D5" s="2271"/>
      <c r="E5" s="2271"/>
      <c r="F5" s="2271"/>
      <c r="G5" s="2271"/>
      <c r="H5" s="2271"/>
      <c r="I5" s="2271"/>
      <c r="J5" s="2272"/>
    </row>
    <row r="6" spans="2:10" ht="20.25" customHeight="1">
      <c r="B6" s="2273" t="s">
        <v>622</v>
      </c>
      <c r="C6" s="2276"/>
      <c r="D6" s="2276"/>
      <c r="E6" s="2276"/>
      <c r="F6" s="2276"/>
      <c r="G6" s="2276"/>
      <c r="H6" s="2276"/>
      <c r="I6" s="2276"/>
      <c r="J6" s="2277"/>
    </row>
    <row r="7" spans="2:10" ht="20.25" customHeight="1">
      <c r="B7" s="2274"/>
      <c r="C7" s="1896"/>
      <c r="D7" s="2278"/>
      <c r="E7" s="2278"/>
      <c r="F7" s="2278"/>
      <c r="G7" s="2278"/>
      <c r="H7" s="2278"/>
      <c r="I7" s="2278"/>
      <c r="J7" s="2279"/>
    </row>
    <row r="8" spans="2:10" ht="20.25" customHeight="1">
      <c r="B8" s="2275"/>
      <c r="C8" s="2280"/>
      <c r="D8" s="2280"/>
      <c r="E8" s="2280"/>
      <c r="F8" s="2280"/>
      <c r="G8" s="2280"/>
      <c r="H8" s="2280"/>
      <c r="I8" s="2280"/>
      <c r="J8" s="2281"/>
    </row>
    <row r="9" spans="2:10" ht="20.25" customHeight="1">
      <c r="B9" s="488" t="s">
        <v>621</v>
      </c>
      <c r="C9" s="2282" t="s">
        <v>1345</v>
      </c>
      <c r="D9" s="1894"/>
      <c r="E9" s="1894"/>
      <c r="F9" s="1894"/>
      <c r="G9" s="1894"/>
      <c r="H9" s="1894"/>
      <c r="I9" s="1894"/>
      <c r="J9" s="2283"/>
    </row>
    <row r="10" spans="2:10" ht="20.25" customHeight="1" thickBot="1">
      <c r="B10" s="487" t="s">
        <v>355</v>
      </c>
      <c r="C10" s="2284"/>
      <c r="D10" s="2284"/>
      <c r="E10" s="2284"/>
      <c r="F10" s="2284"/>
      <c r="G10" s="2284"/>
      <c r="H10" s="2284"/>
      <c r="I10" s="2284"/>
      <c r="J10" s="2285"/>
    </row>
    <row r="11" spans="2:10" ht="24" customHeight="1" thickBot="1">
      <c r="B11" s="2286" t="s">
        <v>620</v>
      </c>
      <c r="C11" s="2287"/>
      <c r="D11" s="2287" t="s">
        <v>619</v>
      </c>
      <c r="E11" s="2287"/>
      <c r="F11" s="2287"/>
      <c r="G11" s="2287" t="s">
        <v>618</v>
      </c>
      <c r="H11" s="2287"/>
      <c r="I11" s="2287"/>
      <c r="J11" s="486" t="s">
        <v>617</v>
      </c>
    </row>
    <row r="12" spans="2:10" ht="24.75" customHeight="1">
      <c r="B12" s="2266"/>
      <c r="C12" s="1901"/>
      <c r="D12" s="2267"/>
      <c r="E12" s="2267"/>
      <c r="F12" s="2267"/>
      <c r="G12" s="2267"/>
      <c r="H12" s="2267"/>
      <c r="I12" s="2267"/>
      <c r="J12" s="485"/>
    </row>
    <row r="13" spans="2:10" ht="24.75" customHeight="1">
      <c r="B13" s="2288"/>
      <c r="C13" s="2289"/>
      <c r="D13" s="2290"/>
      <c r="E13" s="2290"/>
      <c r="F13" s="2290"/>
      <c r="G13" s="2290"/>
      <c r="H13" s="2290"/>
      <c r="I13" s="2290"/>
      <c r="J13" s="483"/>
    </row>
    <row r="14" spans="2:10" ht="24.75" customHeight="1">
      <c r="B14" s="2288"/>
      <c r="C14" s="2289"/>
      <c r="D14" s="2290"/>
      <c r="E14" s="2290"/>
      <c r="F14" s="2290"/>
      <c r="G14" s="2290"/>
      <c r="H14" s="2290"/>
      <c r="I14" s="2290"/>
      <c r="J14" s="483"/>
    </row>
    <row r="15" spans="2:10" ht="24.75" customHeight="1">
      <c r="B15" s="2288"/>
      <c r="C15" s="2289"/>
      <c r="D15" s="2290"/>
      <c r="E15" s="2290"/>
      <c r="F15" s="2290"/>
      <c r="G15" s="2290"/>
      <c r="H15" s="2290"/>
      <c r="I15" s="2290"/>
      <c r="J15" s="483"/>
    </row>
    <row r="16" spans="2:10" ht="24.75" customHeight="1">
      <c r="B16" s="2288"/>
      <c r="C16" s="2289"/>
      <c r="D16" s="2290"/>
      <c r="E16" s="2290"/>
      <c r="F16" s="2290"/>
      <c r="G16" s="2290"/>
      <c r="H16" s="2290"/>
      <c r="I16" s="2290"/>
      <c r="J16" s="483"/>
    </row>
    <row r="17" spans="2:10" ht="24.75" customHeight="1">
      <c r="B17" s="2288"/>
      <c r="C17" s="2289"/>
      <c r="D17" s="2290"/>
      <c r="E17" s="2290"/>
      <c r="F17" s="2290"/>
      <c r="G17" s="2290"/>
      <c r="H17" s="2290"/>
      <c r="I17" s="2290"/>
      <c r="J17" s="483"/>
    </row>
    <row r="18" spans="2:10" ht="24.75" customHeight="1">
      <c r="B18" s="2288"/>
      <c r="C18" s="2289"/>
      <c r="D18" s="2290"/>
      <c r="E18" s="2290"/>
      <c r="F18" s="2290"/>
      <c r="G18" s="2290"/>
      <c r="H18" s="2290"/>
      <c r="I18" s="2290"/>
      <c r="J18" s="483"/>
    </row>
    <row r="19" spans="2:10" ht="24.75" customHeight="1">
      <c r="B19" s="2288"/>
      <c r="C19" s="2289"/>
      <c r="D19" s="2290"/>
      <c r="E19" s="2290"/>
      <c r="F19" s="2290"/>
      <c r="G19" s="2290"/>
      <c r="H19" s="2290"/>
      <c r="I19" s="2290"/>
      <c r="J19" s="483"/>
    </row>
    <row r="20" spans="2:10" ht="24.75" customHeight="1">
      <c r="B20" s="2288"/>
      <c r="C20" s="2289"/>
      <c r="D20" s="2290"/>
      <c r="E20" s="2290"/>
      <c r="F20" s="2290"/>
      <c r="G20" s="2290"/>
      <c r="H20" s="2290"/>
      <c r="I20" s="2290"/>
      <c r="J20" s="483"/>
    </row>
    <row r="21" spans="2:10" ht="24.75" customHeight="1">
      <c r="B21" s="2288"/>
      <c r="C21" s="2289"/>
      <c r="D21" s="2291"/>
      <c r="E21" s="2292"/>
      <c r="F21" s="2289"/>
      <c r="G21" s="2290"/>
      <c r="H21" s="2290"/>
      <c r="I21" s="2290"/>
      <c r="J21" s="483"/>
    </row>
    <row r="22" spans="2:10" ht="24.75" customHeight="1">
      <c r="B22" s="2288"/>
      <c r="C22" s="2289"/>
      <c r="D22" s="2290"/>
      <c r="E22" s="2290"/>
      <c r="F22" s="2290"/>
      <c r="G22" s="2290"/>
      <c r="H22" s="2290"/>
      <c r="I22" s="2290"/>
      <c r="J22" s="483"/>
    </row>
    <row r="23" spans="2:10" ht="24.75" customHeight="1">
      <c r="B23" s="2288"/>
      <c r="C23" s="2289"/>
      <c r="D23" s="2290"/>
      <c r="E23" s="2290"/>
      <c r="F23" s="2290"/>
      <c r="G23" s="2290"/>
      <c r="H23" s="2290"/>
      <c r="I23" s="2290"/>
      <c r="J23" s="483"/>
    </row>
    <row r="24" spans="2:10" ht="24.75" customHeight="1">
      <c r="B24" s="2288"/>
      <c r="C24" s="2289"/>
      <c r="D24" s="2290"/>
      <c r="E24" s="2290"/>
      <c r="F24" s="2290"/>
      <c r="G24" s="2290"/>
      <c r="H24" s="2290"/>
      <c r="I24" s="2290"/>
      <c r="J24" s="483"/>
    </row>
    <row r="25" spans="2:10" ht="24.75" customHeight="1">
      <c r="B25" s="2288"/>
      <c r="C25" s="2289"/>
      <c r="D25" s="2290"/>
      <c r="E25" s="2290"/>
      <c r="F25" s="2290"/>
      <c r="G25" s="2290"/>
      <c r="H25" s="2290"/>
      <c r="I25" s="2290"/>
      <c r="J25" s="483"/>
    </row>
    <row r="26" spans="2:10" ht="24.75" customHeight="1">
      <c r="B26" s="2288"/>
      <c r="C26" s="2289"/>
      <c r="D26" s="2290"/>
      <c r="E26" s="2290"/>
      <c r="F26" s="2290"/>
      <c r="G26" s="2290"/>
      <c r="H26" s="2290"/>
      <c r="I26" s="2290"/>
      <c r="J26" s="483"/>
    </row>
    <row r="27" spans="2:10" ht="24.75" customHeight="1">
      <c r="B27" s="2288"/>
      <c r="C27" s="2289"/>
      <c r="D27" s="2290"/>
      <c r="E27" s="2290"/>
      <c r="F27" s="2290"/>
      <c r="G27" s="2290"/>
      <c r="H27" s="2290"/>
      <c r="I27" s="2290"/>
      <c r="J27" s="483"/>
    </row>
    <row r="28" spans="2:10" ht="24.75" customHeight="1">
      <c r="B28" s="2288"/>
      <c r="C28" s="2289"/>
      <c r="D28" s="2290"/>
      <c r="E28" s="2290"/>
      <c r="F28" s="2290"/>
      <c r="G28" s="2290"/>
      <c r="H28" s="2290"/>
      <c r="I28" s="2290"/>
      <c r="J28" s="483"/>
    </row>
    <row r="29" spans="2:10" ht="24.75" customHeight="1">
      <c r="B29" s="2288"/>
      <c r="C29" s="2289"/>
      <c r="D29" s="2290"/>
      <c r="E29" s="2290"/>
      <c r="F29" s="2290"/>
      <c r="G29" s="2290"/>
      <c r="H29" s="2290"/>
      <c r="I29" s="2290"/>
      <c r="J29" s="483"/>
    </row>
    <row r="30" spans="2:10" ht="24.75" customHeight="1">
      <c r="B30" s="2288"/>
      <c r="C30" s="2289"/>
      <c r="D30" s="2290"/>
      <c r="E30" s="2290"/>
      <c r="F30" s="2290"/>
      <c r="G30" s="2290"/>
      <c r="H30" s="2290"/>
      <c r="I30" s="2290"/>
      <c r="J30" s="483"/>
    </row>
    <row r="31" spans="2:10" ht="24.75" customHeight="1">
      <c r="B31" s="2288"/>
      <c r="C31" s="2289"/>
      <c r="D31" s="2290"/>
      <c r="E31" s="2290"/>
      <c r="F31" s="2290"/>
      <c r="G31" s="2290"/>
      <c r="H31" s="2290"/>
      <c r="I31" s="2290"/>
      <c r="J31" s="483"/>
    </row>
    <row r="32" spans="2:10" ht="24.75" customHeight="1" thickBot="1">
      <c r="B32" s="2293"/>
      <c r="C32" s="2294"/>
      <c r="D32" s="2295"/>
      <c r="E32" s="2295"/>
      <c r="F32" s="2295"/>
      <c r="G32" s="2295"/>
      <c r="H32" s="2295"/>
      <c r="I32" s="2295"/>
      <c r="J32" s="482"/>
    </row>
    <row r="33" spans="10:10" ht="21" customHeight="1">
      <c r="J33" s="481" t="s">
        <v>616</v>
      </c>
    </row>
  </sheetData>
  <mergeCells count="75">
    <mergeCell ref="B32:C32"/>
    <mergeCell ref="D32:F32"/>
    <mergeCell ref="G32:I32"/>
    <mergeCell ref="B30:C30"/>
    <mergeCell ref="D30:F30"/>
    <mergeCell ref="G30:I30"/>
    <mergeCell ref="B31:C31"/>
    <mergeCell ref="D31:F31"/>
    <mergeCell ref="G31:I31"/>
    <mergeCell ref="G27:I27"/>
    <mergeCell ref="B28:C28"/>
    <mergeCell ref="D28:F28"/>
    <mergeCell ref="G28:I28"/>
    <mergeCell ref="B29:C29"/>
    <mergeCell ref="D29:F29"/>
    <mergeCell ref="G29:I29"/>
    <mergeCell ref="B27:C27"/>
    <mergeCell ref="D27:F27"/>
    <mergeCell ref="B25:C25"/>
    <mergeCell ref="D25:F25"/>
    <mergeCell ref="G25:I25"/>
    <mergeCell ref="B26:C26"/>
    <mergeCell ref="D26:F26"/>
    <mergeCell ref="G26:I26"/>
    <mergeCell ref="B23:C23"/>
    <mergeCell ref="D23:F23"/>
    <mergeCell ref="G23:I23"/>
    <mergeCell ref="B24:C24"/>
    <mergeCell ref="D24:F24"/>
    <mergeCell ref="G24:I24"/>
    <mergeCell ref="B21:C21"/>
    <mergeCell ref="D21:F21"/>
    <mergeCell ref="G21:I21"/>
    <mergeCell ref="B22:C22"/>
    <mergeCell ref="D22:F22"/>
    <mergeCell ref="G22:I22"/>
    <mergeCell ref="B19:C19"/>
    <mergeCell ref="D19:F19"/>
    <mergeCell ref="G19:I19"/>
    <mergeCell ref="B20:C20"/>
    <mergeCell ref="D20:F20"/>
    <mergeCell ref="G20:I20"/>
    <mergeCell ref="B17:C17"/>
    <mergeCell ref="D17:F17"/>
    <mergeCell ref="G17:I17"/>
    <mergeCell ref="B18:C18"/>
    <mergeCell ref="D18:F18"/>
    <mergeCell ref="G18:I18"/>
    <mergeCell ref="B15:C15"/>
    <mergeCell ref="D15:F15"/>
    <mergeCell ref="G15:I15"/>
    <mergeCell ref="B16:C16"/>
    <mergeCell ref="D16:F16"/>
    <mergeCell ref="G16:I16"/>
    <mergeCell ref="B13:C13"/>
    <mergeCell ref="D13:F13"/>
    <mergeCell ref="G13:I13"/>
    <mergeCell ref="B14:C14"/>
    <mergeCell ref="D14:F14"/>
    <mergeCell ref="G14:I14"/>
    <mergeCell ref="B12:C12"/>
    <mergeCell ref="D12:F12"/>
    <mergeCell ref="G12:I12"/>
    <mergeCell ref="C2:I2"/>
    <mergeCell ref="B4:J4"/>
    <mergeCell ref="C5:J5"/>
    <mergeCell ref="B6:B8"/>
    <mergeCell ref="C6:J6"/>
    <mergeCell ref="C7:J7"/>
    <mergeCell ref="C8:J8"/>
    <mergeCell ref="C9:J9"/>
    <mergeCell ref="C10:J10"/>
    <mergeCell ref="B11:C11"/>
    <mergeCell ref="D11:F11"/>
    <mergeCell ref="G11:I11"/>
  </mergeCells>
  <phoneticPr fontId="2"/>
  <pageMargins left="0.78700000000000003" right="0.78700000000000003" top="0.98399999999999999" bottom="0.98399999999999999" header="0.51200000000000001" footer="0.51200000000000001"/>
  <pageSetup paperSize="9" orientation="portrait" verticalDpi="1200"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indexed="15"/>
  </sheetPr>
  <dimension ref="B1:L38"/>
  <sheetViews>
    <sheetView topLeftCell="A10" workbookViewId="0">
      <selection activeCell="D27" sqref="D27:F27"/>
    </sheetView>
  </sheetViews>
  <sheetFormatPr defaultRowHeight="13.5"/>
  <cols>
    <col min="1" max="1" width="1" customWidth="1"/>
    <col min="2" max="2" width="11.125" customWidth="1"/>
    <col min="11" max="12" width="8.5" customWidth="1"/>
  </cols>
  <sheetData>
    <row r="1" spans="2:12">
      <c r="L1" s="492"/>
    </row>
    <row r="2" spans="2:12" ht="21.75" customHeight="1">
      <c r="B2" s="491" t="s">
        <v>625</v>
      </c>
      <c r="C2" s="1900" t="str">
        <f>入力シート!C5</f>
        <v>○○工業高専校舎改修工事</v>
      </c>
      <c r="D2" s="1900"/>
      <c r="E2" s="1900"/>
      <c r="F2" s="1900"/>
      <c r="G2" s="1900"/>
      <c r="H2" s="1900"/>
      <c r="I2" s="1900"/>
      <c r="J2" s="489"/>
      <c r="K2" s="489"/>
    </row>
    <row r="3" spans="2:12" ht="8.25" customHeight="1" thickBot="1"/>
    <row r="4" spans="2:12" ht="27" customHeight="1" thickBot="1">
      <c r="B4" s="2268" t="s">
        <v>167</v>
      </c>
      <c r="C4" s="2269"/>
      <c r="D4" s="2269"/>
      <c r="E4" s="2269"/>
      <c r="F4" s="2269"/>
      <c r="G4" s="2269"/>
      <c r="H4" s="2269"/>
      <c r="I4" s="2269"/>
      <c r="J4" s="2296"/>
      <c r="K4" s="2296"/>
      <c r="L4" s="2270"/>
    </row>
    <row r="5" spans="2:12" ht="24" customHeight="1">
      <c r="B5" s="490" t="s">
        <v>624</v>
      </c>
      <c r="C5" s="2271" t="s">
        <v>623</v>
      </c>
      <c r="D5" s="2271"/>
      <c r="E5" s="2271"/>
      <c r="F5" s="2271"/>
      <c r="G5" s="2271"/>
      <c r="H5" s="2271"/>
      <c r="I5" s="2271"/>
      <c r="J5" s="2297"/>
      <c r="K5" s="2297"/>
      <c r="L5" s="2272"/>
    </row>
    <row r="6" spans="2:12" ht="20.25" customHeight="1">
      <c r="B6" s="2273" t="s">
        <v>622</v>
      </c>
      <c r="C6" s="2276"/>
      <c r="D6" s="2276"/>
      <c r="E6" s="2276"/>
      <c r="F6" s="2276"/>
      <c r="G6" s="2276"/>
      <c r="H6" s="2276"/>
      <c r="I6" s="2276"/>
      <c r="J6" s="2282"/>
      <c r="K6" s="2282"/>
      <c r="L6" s="2277"/>
    </row>
    <row r="7" spans="2:12" ht="20.25" customHeight="1">
      <c r="B7" s="2274"/>
      <c r="C7" s="1896"/>
      <c r="D7" s="2278"/>
      <c r="E7" s="2278"/>
      <c r="F7" s="2278"/>
      <c r="G7" s="2278"/>
      <c r="H7" s="2278"/>
      <c r="I7" s="2278"/>
      <c r="J7" s="2278"/>
      <c r="K7" s="2278"/>
      <c r="L7" s="2279"/>
    </row>
    <row r="8" spans="2:12" ht="20.25" customHeight="1">
      <c r="B8" s="2275"/>
      <c r="C8" s="2280"/>
      <c r="D8" s="2280"/>
      <c r="E8" s="2280"/>
      <c r="F8" s="2280"/>
      <c r="G8" s="2280"/>
      <c r="H8" s="2280"/>
      <c r="I8" s="2280"/>
      <c r="J8" s="1896"/>
      <c r="K8" s="1896"/>
      <c r="L8" s="2281"/>
    </row>
    <row r="9" spans="2:12" ht="20.25" customHeight="1">
      <c r="B9" s="488" t="s">
        <v>621</v>
      </c>
      <c r="C9" s="2282" t="s">
        <v>1351</v>
      </c>
      <c r="D9" s="1894"/>
      <c r="E9" s="1894"/>
      <c r="F9" s="1894"/>
      <c r="G9" s="1894"/>
      <c r="H9" s="1894"/>
      <c r="I9" s="1894"/>
      <c r="J9" s="1894"/>
      <c r="K9" s="1894"/>
      <c r="L9" s="2283"/>
    </row>
    <row r="10" spans="2:12" ht="20.25" customHeight="1" thickBot="1">
      <c r="B10" s="487" t="s">
        <v>355</v>
      </c>
      <c r="C10" s="2284"/>
      <c r="D10" s="2284"/>
      <c r="E10" s="2284"/>
      <c r="F10" s="2284"/>
      <c r="G10" s="2284"/>
      <c r="H10" s="2284"/>
      <c r="I10" s="2284"/>
      <c r="J10" s="2298"/>
      <c r="K10" s="2298"/>
      <c r="L10" s="2285"/>
    </row>
    <row r="11" spans="2:12" ht="24" customHeight="1">
      <c r="B11" s="2299" t="s">
        <v>620</v>
      </c>
      <c r="C11" s="2300"/>
      <c r="D11" s="2302" t="s">
        <v>619</v>
      </c>
      <c r="E11" s="2303"/>
      <c r="F11" s="2300"/>
      <c r="G11" s="2302" t="s">
        <v>618</v>
      </c>
      <c r="H11" s="2303"/>
      <c r="I11" s="2300"/>
      <c r="J11" s="2306" t="s">
        <v>942</v>
      </c>
      <c r="K11" s="2302" t="s">
        <v>941</v>
      </c>
      <c r="L11" s="2308"/>
    </row>
    <row r="12" spans="2:12" ht="24.75" customHeight="1">
      <c r="B12" s="2275"/>
      <c r="C12" s="2301"/>
      <c r="D12" s="2304"/>
      <c r="E12" s="2305"/>
      <c r="F12" s="2301"/>
      <c r="G12" s="2304"/>
      <c r="H12" s="2305"/>
      <c r="I12" s="2301"/>
      <c r="J12" s="2307"/>
      <c r="K12" s="906" t="s">
        <v>355</v>
      </c>
      <c r="L12" s="905" t="s">
        <v>940</v>
      </c>
    </row>
    <row r="13" spans="2:12" ht="24.75" customHeight="1">
      <c r="B13" s="2288"/>
      <c r="C13" s="2289"/>
      <c r="D13" s="2290"/>
      <c r="E13" s="2290"/>
      <c r="F13" s="2290"/>
      <c r="G13" s="2290"/>
      <c r="H13" s="2290"/>
      <c r="I13" s="2290"/>
      <c r="J13" s="484"/>
      <c r="K13" s="904"/>
      <c r="L13" s="485"/>
    </row>
    <row r="14" spans="2:12" ht="24.75" customHeight="1">
      <c r="B14" s="2288"/>
      <c r="C14" s="2289"/>
      <c r="D14" s="2290"/>
      <c r="E14" s="2290"/>
      <c r="F14" s="2290"/>
      <c r="G14" s="2290"/>
      <c r="H14" s="2290"/>
      <c r="I14" s="2290"/>
      <c r="J14" s="484"/>
      <c r="K14" s="484"/>
      <c r="L14" s="483"/>
    </row>
    <row r="15" spans="2:12" ht="24.75" customHeight="1">
      <c r="B15" s="2288"/>
      <c r="C15" s="2289"/>
      <c r="D15" s="2290"/>
      <c r="E15" s="2290"/>
      <c r="F15" s="2290"/>
      <c r="G15" s="2290"/>
      <c r="H15" s="2290"/>
      <c r="I15" s="2290"/>
      <c r="J15" s="484"/>
      <c r="K15" s="484"/>
      <c r="L15" s="483"/>
    </row>
    <row r="16" spans="2:12" ht="24.75" customHeight="1">
      <c r="B16" s="2288"/>
      <c r="C16" s="2289"/>
      <c r="D16" s="2290"/>
      <c r="E16" s="2290"/>
      <c r="F16" s="2290"/>
      <c r="G16" s="2290"/>
      <c r="H16" s="2290"/>
      <c r="I16" s="2290"/>
      <c r="J16" s="484"/>
      <c r="K16" s="484"/>
      <c r="L16" s="483"/>
    </row>
    <row r="17" spans="2:12" ht="24.75" customHeight="1">
      <c r="B17" s="2288"/>
      <c r="C17" s="2289"/>
      <c r="D17" s="2290"/>
      <c r="E17" s="2290"/>
      <c r="F17" s="2290"/>
      <c r="G17" s="2290"/>
      <c r="H17" s="2290"/>
      <c r="I17" s="2290"/>
      <c r="J17" s="484"/>
      <c r="K17" s="484"/>
      <c r="L17" s="483"/>
    </row>
    <row r="18" spans="2:12" ht="24.75" customHeight="1">
      <c r="B18" s="2288"/>
      <c r="C18" s="2289"/>
      <c r="D18" s="2290"/>
      <c r="E18" s="2290"/>
      <c r="F18" s="2290"/>
      <c r="G18" s="2290"/>
      <c r="H18" s="2290"/>
      <c r="I18" s="2290"/>
      <c r="J18" s="484"/>
      <c r="K18" s="484"/>
      <c r="L18" s="483"/>
    </row>
    <row r="19" spans="2:12" ht="24.75" customHeight="1">
      <c r="B19" s="2288"/>
      <c r="C19" s="2289"/>
      <c r="D19" s="2290"/>
      <c r="E19" s="2290"/>
      <c r="F19" s="2290"/>
      <c r="G19" s="2290"/>
      <c r="H19" s="2290"/>
      <c r="I19" s="2290"/>
      <c r="J19" s="484"/>
      <c r="K19" s="484"/>
      <c r="L19" s="483"/>
    </row>
    <row r="20" spans="2:12" ht="24.75" customHeight="1">
      <c r="B20" s="2288"/>
      <c r="C20" s="2289"/>
      <c r="D20" s="2290"/>
      <c r="E20" s="2290"/>
      <c r="F20" s="2290"/>
      <c r="G20" s="2290"/>
      <c r="H20" s="2290"/>
      <c r="I20" s="2290"/>
      <c r="J20" s="484"/>
      <c r="K20" s="484"/>
      <c r="L20" s="483"/>
    </row>
    <row r="21" spans="2:12" ht="24.75" customHeight="1">
      <c r="B21" s="2288"/>
      <c r="C21" s="2289"/>
      <c r="D21" s="2290"/>
      <c r="E21" s="2290"/>
      <c r="F21" s="2290"/>
      <c r="G21" s="2290"/>
      <c r="H21" s="2290"/>
      <c r="I21" s="2290"/>
      <c r="J21" s="484"/>
      <c r="K21" s="484"/>
      <c r="L21" s="483"/>
    </row>
    <row r="22" spans="2:12" ht="24.75" customHeight="1">
      <c r="B22" s="2288"/>
      <c r="C22" s="2289"/>
      <c r="D22" s="2290"/>
      <c r="E22" s="2290"/>
      <c r="F22" s="2290"/>
      <c r="G22" s="2290"/>
      <c r="H22" s="2290"/>
      <c r="I22" s="2290"/>
      <c r="J22" s="484"/>
      <c r="K22" s="484"/>
      <c r="L22" s="483"/>
    </row>
    <row r="23" spans="2:12" ht="24.75" customHeight="1">
      <c r="B23" s="2288"/>
      <c r="C23" s="2289"/>
      <c r="D23" s="2290"/>
      <c r="E23" s="2290"/>
      <c r="F23" s="2290"/>
      <c r="G23" s="2290"/>
      <c r="H23" s="2290"/>
      <c r="I23" s="2290"/>
      <c r="J23" s="484"/>
      <c r="K23" s="484"/>
      <c r="L23" s="483"/>
    </row>
    <row r="24" spans="2:12" ht="24.75" customHeight="1">
      <c r="B24" s="2288"/>
      <c r="C24" s="2289"/>
      <c r="D24" s="2290"/>
      <c r="E24" s="2290"/>
      <c r="F24" s="2290"/>
      <c r="G24" s="2290"/>
      <c r="H24" s="2290"/>
      <c r="I24" s="2290"/>
      <c r="J24" s="484"/>
      <c r="K24" s="484"/>
      <c r="L24" s="483"/>
    </row>
    <row r="25" spans="2:12" ht="24.75" customHeight="1">
      <c r="B25" s="2288"/>
      <c r="C25" s="2289"/>
      <c r="D25" s="2290"/>
      <c r="E25" s="2290"/>
      <c r="F25" s="2290"/>
      <c r="G25" s="2290"/>
      <c r="H25" s="2290"/>
      <c r="I25" s="2290"/>
      <c r="J25" s="484"/>
      <c r="K25" s="484"/>
      <c r="L25" s="483"/>
    </row>
    <row r="26" spans="2:12" ht="24.75" customHeight="1">
      <c r="B26" s="2288"/>
      <c r="C26" s="2289"/>
      <c r="D26" s="2290"/>
      <c r="E26" s="2290"/>
      <c r="F26" s="2290"/>
      <c r="G26" s="2290"/>
      <c r="H26" s="2290"/>
      <c r="I26" s="2290"/>
      <c r="J26" s="484"/>
      <c r="K26" s="484"/>
      <c r="L26" s="483"/>
    </row>
    <row r="27" spans="2:12" ht="24.75" customHeight="1">
      <c r="B27" s="2288"/>
      <c r="C27" s="2289"/>
      <c r="D27" s="2291"/>
      <c r="E27" s="2292"/>
      <c r="F27" s="2289"/>
      <c r="G27" s="2290"/>
      <c r="H27" s="2290"/>
      <c r="I27" s="2290"/>
      <c r="J27" s="484"/>
      <c r="K27" s="484"/>
      <c r="L27" s="483"/>
    </row>
    <row r="28" spans="2:12" ht="24.75" customHeight="1">
      <c r="B28" s="2288"/>
      <c r="C28" s="2289"/>
      <c r="D28" s="2290"/>
      <c r="E28" s="2290"/>
      <c r="F28" s="2290"/>
      <c r="G28" s="2290"/>
      <c r="H28" s="2290"/>
      <c r="I28" s="2290"/>
      <c r="J28" s="484"/>
      <c r="K28" s="484"/>
      <c r="L28" s="483"/>
    </row>
    <row r="29" spans="2:12" ht="24.75" customHeight="1">
      <c r="B29" s="2288"/>
      <c r="C29" s="2289"/>
      <c r="D29" s="2290"/>
      <c r="E29" s="2290"/>
      <c r="F29" s="2290"/>
      <c r="G29" s="2290"/>
      <c r="H29" s="2290"/>
      <c r="I29" s="2290"/>
      <c r="J29" s="484"/>
      <c r="K29" s="484"/>
      <c r="L29" s="483"/>
    </row>
    <row r="30" spans="2:12" ht="24.75" customHeight="1">
      <c r="B30" s="2288"/>
      <c r="C30" s="2289"/>
      <c r="D30" s="2290"/>
      <c r="E30" s="2290"/>
      <c r="F30" s="2290"/>
      <c r="G30" s="2290"/>
      <c r="H30" s="2290"/>
      <c r="I30" s="2290"/>
      <c r="J30" s="484"/>
      <c r="K30" s="484"/>
      <c r="L30" s="483"/>
    </row>
    <row r="31" spans="2:12" ht="24.75" customHeight="1">
      <c r="B31" s="2288"/>
      <c r="C31" s="2289"/>
      <c r="D31" s="2290"/>
      <c r="E31" s="2290"/>
      <c r="F31" s="2290"/>
      <c r="G31" s="2290"/>
      <c r="H31" s="2290"/>
      <c r="I31" s="2290"/>
      <c r="J31" s="484"/>
      <c r="K31" s="484"/>
      <c r="L31" s="483"/>
    </row>
    <row r="32" spans="2:12" ht="24.75" customHeight="1">
      <c r="B32" s="2288"/>
      <c r="C32" s="2289"/>
      <c r="D32" s="2290"/>
      <c r="E32" s="2290"/>
      <c r="F32" s="2290"/>
      <c r="G32" s="2290"/>
      <c r="H32" s="2290"/>
      <c r="I32" s="2290"/>
      <c r="J32" s="484"/>
      <c r="K32" s="484"/>
      <c r="L32" s="483"/>
    </row>
    <row r="33" spans="2:12" ht="24.75" customHeight="1">
      <c r="B33" s="2288"/>
      <c r="C33" s="2289"/>
      <c r="D33" s="2290"/>
      <c r="E33" s="2290"/>
      <c r="F33" s="2290"/>
      <c r="G33" s="2290"/>
      <c r="H33" s="2290"/>
      <c r="I33" s="2290"/>
      <c r="J33" s="484"/>
      <c r="K33" s="484"/>
      <c r="L33" s="483"/>
    </row>
    <row r="34" spans="2:12" ht="24.75" customHeight="1">
      <c r="B34" s="2288"/>
      <c r="C34" s="2289"/>
      <c r="D34" s="2290"/>
      <c r="E34" s="2290"/>
      <c r="F34" s="2290"/>
      <c r="G34" s="2290"/>
      <c r="H34" s="2290"/>
      <c r="I34" s="2290"/>
      <c r="J34" s="484"/>
      <c r="K34" s="484"/>
      <c r="L34" s="483"/>
    </row>
    <row r="35" spans="2:12" ht="24.75" customHeight="1">
      <c r="B35" s="2288"/>
      <c r="C35" s="2289"/>
      <c r="D35" s="2290"/>
      <c r="E35" s="2290"/>
      <c r="F35" s="2290"/>
      <c r="G35" s="2290"/>
      <c r="H35" s="2290"/>
      <c r="I35" s="2290"/>
      <c r="J35" s="484"/>
      <c r="K35" s="484"/>
      <c r="L35" s="483"/>
    </row>
    <row r="36" spans="2:12" ht="24.75" customHeight="1">
      <c r="B36" s="2288"/>
      <c r="C36" s="2289"/>
      <c r="D36" s="2290"/>
      <c r="E36" s="2290"/>
      <c r="F36" s="2290"/>
      <c r="G36" s="2290"/>
      <c r="H36" s="2290"/>
      <c r="I36" s="2290"/>
      <c r="J36" s="484"/>
      <c r="K36" s="484"/>
      <c r="L36" s="483"/>
    </row>
    <row r="37" spans="2:12" ht="24.75" customHeight="1" thickBot="1">
      <c r="B37" s="2293"/>
      <c r="C37" s="2294"/>
      <c r="D37" s="2295"/>
      <c r="E37" s="2295"/>
      <c r="F37" s="2295"/>
      <c r="G37" s="2295"/>
      <c r="H37" s="2295"/>
      <c r="I37" s="2295"/>
      <c r="J37" s="903"/>
      <c r="K37" s="903"/>
      <c r="L37" s="482"/>
    </row>
    <row r="38" spans="2:12" ht="21" customHeight="1">
      <c r="L38" s="481" t="s">
        <v>939</v>
      </c>
    </row>
  </sheetData>
  <mergeCells count="89">
    <mergeCell ref="B26:C26"/>
    <mergeCell ref="D26:F26"/>
    <mergeCell ref="G26:I26"/>
    <mergeCell ref="B20:C20"/>
    <mergeCell ref="D20:F20"/>
    <mergeCell ref="G20:I20"/>
    <mergeCell ref="B21:C21"/>
    <mergeCell ref="D21:F21"/>
    <mergeCell ref="G21:I21"/>
    <mergeCell ref="B22:C22"/>
    <mergeCell ref="B24:C24"/>
    <mergeCell ref="D24:F24"/>
    <mergeCell ref="G24:I24"/>
    <mergeCell ref="B25:C25"/>
    <mergeCell ref="D25:F25"/>
    <mergeCell ref="G25:I25"/>
    <mergeCell ref="B36:C36"/>
    <mergeCell ref="D36:F36"/>
    <mergeCell ref="G36:I36"/>
    <mergeCell ref="B37:C37"/>
    <mergeCell ref="D37:F37"/>
    <mergeCell ref="G37:I37"/>
    <mergeCell ref="B34:C34"/>
    <mergeCell ref="D34:F34"/>
    <mergeCell ref="G34:I34"/>
    <mergeCell ref="B35:C35"/>
    <mergeCell ref="D35:F35"/>
    <mergeCell ref="G35:I35"/>
    <mergeCell ref="B32:C32"/>
    <mergeCell ref="D32:F32"/>
    <mergeCell ref="G32:I32"/>
    <mergeCell ref="B33:C33"/>
    <mergeCell ref="D33:F33"/>
    <mergeCell ref="G33:I33"/>
    <mergeCell ref="B30:C30"/>
    <mergeCell ref="D30:F30"/>
    <mergeCell ref="G30:I30"/>
    <mergeCell ref="B31:C31"/>
    <mergeCell ref="D31:F31"/>
    <mergeCell ref="G31:I31"/>
    <mergeCell ref="B29:C29"/>
    <mergeCell ref="D29:F29"/>
    <mergeCell ref="G29:I29"/>
    <mergeCell ref="B27:C27"/>
    <mergeCell ref="D27:F27"/>
    <mergeCell ref="G27:I27"/>
    <mergeCell ref="B28:C28"/>
    <mergeCell ref="D28:F28"/>
    <mergeCell ref="G28:I28"/>
    <mergeCell ref="B19:C19"/>
    <mergeCell ref="D19:F19"/>
    <mergeCell ref="G19:I19"/>
    <mergeCell ref="B23:C23"/>
    <mergeCell ref="D23:F23"/>
    <mergeCell ref="G23:I23"/>
    <mergeCell ref="D22:F22"/>
    <mergeCell ref="G22:I22"/>
    <mergeCell ref="B17:C17"/>
    <mergeCell ref="D17:F17"/>
    <mergeCell ref="G17:I17"/>
    <mergeCell ref="B18:C18"/>
    <mergeCell ref="D18:F18"/>
    <mergeCell ref="G18:I18"/>
    <mergeCell ref="B15:C15"/>
    <mergeCell ref="D15:F15"/>
    <mergeCell ref="G15:I15"/>
    <mergeCell ref="B16:C16"/>
    <mergeCell ref="D16:F16"/>
    <mergeCell ref="G16:I16"/>
    <mergeCell ref="B13:C13"/>
    <mergeCell ref="D13:F13"/>
    <mergeCell ref="G13:I13"/>
    <mergeCell ref="B14:C14"/>
    <mergeCell ref="D14:F14"/>
    <mergeCell ref="G14:I14"/>
    <mergeCell ref="C9:L9"/>
    <mergeCell ref="C10:L10"/>
    <mergeCell ref="B11:C12"/>
    <mergeCell ref="D11:F12"/>
    <mergeCell ref="G11:I12"/>
    <mergeCell ref="J11:J12"/>
    <mergeCell ref="K11:L11"/>
    <mergeCell ref="C2:I2"/>
    <mergeCell ref="B4:L4"/>
    <mergeCell ref="C5:L5"/>
    <mergeCell ref="B6:B8"/>
    <mergeCell ref="C6:L6"/>
    <mergeCell ref="C7:L7"/>
    <mergeCell ref="C8:L8"/>
  </mergeCells>
  <phoneticPr fontId="2"/>
  <pageMargins left="0.78700000000000003" right="0.78700000000000003" top="0.98399999999999999" bottom="0.98399999999999999" header="0.51200000000000001" footer="0.51200000000000001"/>
  <pageSetup paperSize="9" scale="86" orientation="portrait" verticalDpi="300"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indexed="15"/>
  </sheetPr>
  <dimension ref="B1:J33"/>
  <sheetViews>
    <sheetView workbookViewId="0">
      <selection activeCell="L6" sqref="L6"/>
    </sheetView>
  </sheetViews>
  <sheetFormatPr defaultRowHeight="13.5"/>
  <cols>
    <col min="1" max="1" width="1" customWidth="1"/>
    <col min="2" max="2" width="11.125" customWidth="1"/>
    <col min="10" max="10" width="11.25" customWidth="1"/>
  </cols>
  <sheetData>
    <row r="1" spans="2:10">
      <c r="J1" s="492"/>
    </row>
    <row r="2" spans="2:10" ht="21.75" customHeight="1">
      <c r="B2" s="491" t="s">
        <v>625</v>
      </c>
      <c r="C2" s="1900" t="str">
        <f>入力シート!C5</f>
        <v>○○工業高専校舎改修工事</v>
      </c>
      <c r="D2" s="1900"/>
      <c r="E2" s="1900"/>
      <c r="F2" s="1900"/>
      <c r="G2" s="1900"/>
      <c r="H2" s="1900"/>
      <c r="I2" s="1900"/>
    </row>
    <row r="3" spans="2:10" ht="8.25" customHeight="1" thickBot="1"/>
    <row r="4" spans="2:10" ht="27" customHeight="1" thickBot="1">
      <c r="B4" s="2268" t="s">
        <v>168</v>
      </c>
      <c r="C4" s="2269"/>
      <c r="D4" s="2269"/>
      <c r="E4" s="2269"/>
      <c r="F4" s="2269"/>
      <c r="G4" s="2269"/>
      <c r="H4" s="2269"/>
      <c r="I4" s="2269"/>
      <c r="J4" s="2270"/>
    </row>
    <row r="5" spans="2:10" ht="24" customHeight="1">
      <c r="B5" s="490" t="s">
        <v>624</v>
      </c>
      <c r="C5" s="2271" t="s">
        <v>623</v>
      </c>
      <c r="D5" s="2271"/>
      <c r="E5" s="2271"/>
      <c r="F5" s="2271"/>
      <c r="G5" s="2271"/>
      <c r="H5" s="2271"/>
      <c r="I5" s="2271"/>
      <c r="J5" s="2272"/>
    </row>
    <row r="6" spans="2:10" ht="20.25" customHeight="1">
      <c r="B6" s="2273" t="s">
        <v>622</v>
      </c>
      <c r="C6" s="2276" t="s">
        <v>943</v>
      </c>
      <c r="D6" s="2276"/>
      <c r="E6" s="2276"/>
      <c r="F6" s="2276"/>
      <c r="G6" s="2276"/>
      <c r="H6" s="2276"/>
      <c r="I6" s="2276"/>
      <c r="J6" s="2277"/>
    </row>
    <row r="7" spans="2:10" ht="20.25" customHeight="1">
      <c r="B7" s="2274"/>
      <c r="C7" s="1896"/>
      <c r="D7" s="2278"/>
      <c r="E7" s="2278"/>
      <c r="F7" s="2278"/>
      <c r="G7" s="2278"/>
      <c r="H7" s="2278"/>
      <c r="I7" s="2278"/>
      <c r="J7" s="2279"/>
    </row>
    <row r="8" spans="2:10" ht="20.25" customHeight="1">
      <c r="B8" s="2275"/>
      <c r="C8" s="2280"/>
      <c r="D8" s="2280"/>
      <c r="E8" s="2280"/>
      <c r="F8" s="2280"/>
      <c r="G8" s="2280"/>
      <c r="H8" s="2280"/>
      <c r="I8" s="2280"/>
      <c r="J8" s="2281"/>
    </row>
    <row r="9" spans="2:10" ht="20.25" customHeight="1">
      <c r="B9" s="488" t="s">
        <v>621</v>
      </c>
      <c r="C9" s="2282" t="s">
        <v>1351</v>
      </c>
      <c r="D9" s="1894"/>
      <c r="E9" s="1894"/>
      <c r="F9" s="1894"/>
      <c r="G9" s="1894"/>
      <c r="H9" s="1894"/>
      <c r="I9" s="1894"/>
      <c r="J9" s="2283"/>
    </row>
    <row r="10" spans="2:10" ht="20.25" customHeight="1" thickBot="1">
      <c r="B10" s="487" t="s">
        <v>355</v>
      </c>
      <c r="C10" s="2284"/>
      <c r="D10" s="2284"/>
      <c r="E10" s="2284"/>
      <c r="F10" s="2284"/>
      <c r="G10" s="2284"/>
      <c r="H10" s="2284"/>
      <c r="I10" s="2284"/>
      <c r="J10" s="2285"/>
    </row>
    <row r="11" spans="2:10" ht="24" customHeight="1" thickBot="1">
      <c r="B11" s="2286" t="s">
        <v>620</v>
      </c>
      <c r="C11" s="2287"/>
      <c r="D11" s="2287" t="s">
        <v>619</v>
      </c>
      <c r="E11" s="2287"/>
      <c r="F11" s="2287"/>
      <c r="G11" s="2287" t="s">
        <v>618</v>
      </c>
      <c r="H11" s="2287"/>
      <c r="I11" s="2287"/>
      <c r="J11" s="486" t="s">
        <v>617</v>
      </c>
    </row>
    <row r="12" spans="2:10" ht="24.75" customHeight="1">
      <c r="B12" s="2266"/>
      <c r="C12" s="1901"/>
      <c r="D12" s="2267"/>
      <c r="E12" s="2267"/>
      <c r="F12" s="2267"/>
      <c r="G12" s="2267"/>
      <c r="H12" s="2267"/>
      <c r="I12" s="2267"/>
      <c r="J12" s="485"/>
    </row>
    <row r="13" spans="2:10" ht="24.75" customHeight="1">
      <c r="B13" s="2288"/>
      <c r="C13" s="2289"/>
      <c r="D13" s="2290"/>
      <c r="E13" s="2290"/>
      <c r="F13" s="2290"/>
      <c r="G13" s="2290"/>
      <c r="H13" s="2290"/>
      <c r="I13" s="2290"/>
      <c r="J13" s="483"/>
    </row>
    <row r="14" spans="2:10" ht="24.75" customHeight="1">
      <c r="B14" s="2288"/>
      <c r="C14" s="2289"/>
      <c r="D14" s="2290"/>
      <c r="E14" s="2290"/>
      <c r="F14" s="2290"/>
      <c r="G14" s="2290"/>
      <c r="H14" s="2290"/>
      <c r="I14" s="2290"/>
      <c r="J14" s="483"/>
    </row>
    <row r="15" spans="2:10" ht="24.75" customHeight="1">
      <c r="B15" s="2288"/>
      <c r="C15" s="2289"/>
      <c r="D15" s="2290"/>
      <c r="E15" s="2290"/>
      <c r="F15" s="2290"/>
      <c r="G15" s="2290"/>
      <c r="H15" s="2290"/>
      <c r="I15" s="2290"/>
      <c r="J15" s="483"/>
    </row>
    <row r="16" spans="2:10" ht="24.75" customHeight="1">
      <c r="B16" s="2288"/>
      <c r="C16" s="2289"/>
      <c r="D16" s="2290"/>
      <c r="E16" s="2290"/>
      <c r="F16" s="2290"/>
      <c r="G16" s="2290"/>
      <c r="H16" s="2290"/>
      <c r="I16" s="2290"/>
      <c r="J16" s="483"/>
    </row>
    <row r="17" spans="2:10" ht="24.75" customHeight="1">
      <c r="B17" s="2288"/>
      <c r="C17" s="2289"/>
      <c r="D17" s="2290"/>
      <c r="E17" s="2290"/>
      <c r="F17" s="2290"/>
      <c r="G17" s="2290"/>
      <c r="H17" s="2290"/>
      <c r="I17" s="2290"/>
      <c r="J17" s="483"/>
    </row>
    <row r="18" spans="2:10" ht="24.75" customHeight="1">
      <c r="B18" s="2288"/>
      <c r="C18" s="2289"/>
      <c r="D18" s="2290"/>
      <c r="E18" s="2290"/>
      <c r="F18" s="2290"/>
      <c r="G18" s="2290"/>
      <c r="H18" s="2290"/>
      <c r="I18" s="2290"/>
      <c r="J18" s="483"/>
    </row>
    <row r="19" spans="2:10" ht="24.75" customHeight="1">
      <c r="B19" s="2288"/>
      <c r="C19" s="2289"/>
      <c r="D19" s="2290"/>
      <c r="E19" s="2290"/>
      <c r="F19" s="2290"/>
      <c r="G19" s="2290"/>
      <c r="H19" s="2290"/>
      <c r="I19" s="2290"/>
      <c r="J19" s="483"/>
    </row>
    <row r="20" spans="2:10" ht="24.75" customHeight="1">
      <c r="B20" s="2288"/>
      <c r="C20" s="2289"/>
      <c r="D20" s="2290"/>
      <c r="E20" s="2290"/>
      <c r="F20" s="2290"/>
      <c r="G20" s="2290"/>
      <c r="H20" s="2290"/>
      <c r="I20" s="2290"/>
      <c r="J20" s="483"/>
    </row>
    <row r="21" spans="2:10" ht="24.75" customHeight="1">
      <c r="B21" s="2288"/>
      <c r="C21" s="2289"/>
      <c r="D21" s="2291"/>
      <c r="E21" s="2292"/>
      <c r="F21" s="2289"/>
      <c r="G21" s="2290"/>
      <c r="H21" s="2290"/>
      <c r="I21" s="2290"/>
      <c r="J21" s="483"/>
    </row>
    <row r="22" spans="2:10" ht="24.75" customHeight="1">
      <c r="B22" s="2288"/>
      <c r="C22" s="2289"/>
      <c r="D22" s="2290"/>
      <c r="E22" s="2290"/>
      <c r="F22" s="2290"/>
      <c r="G22" s="2290"/>
      <c r="H22" s="2290"/>
      <c r="I22" s="2290"/>
      <c r="J22" s="483"/>
    </row>
    <row r="23" spans="2:10" ht="24.75" customHeight="1">
      <c r="B23" s="2288"/>
      <c r="C23" s="2289"/>
      <c r="D23" s="2290"/>
      <c r="E23" s="2290"/>
      <c r="F23" s="2290"/>
      <c r="G23" s="2290"/>
      <c r="H23" s="2290"/>
      <c r="I23" s="2290"/>
      <c r="J23" s="483"/>
    </row>
    <row r="24" spans="2:10" ht="24.75" customHeight="1">
      <c r="B24" s="2288"/>
      <c r="C24" s="2289"/>
      <c r="D24" s="2290"/>
      <c r="E24" s="2290"/>
      <c r="F24" s="2290"/>
      <c r="G24" s="2290"/>
      <c r="H24" s="2290"/>
      <c r="I24" s="2290"/>
      <c r="J24" s="483"/>
    </row>
    <row r="25" spans="2:10" ht="24.75" customHeight="1">
      <c r="B25" s="2288"/>
      <c r="C25" s="2289"/>
      <c r="D25" s="2290"/>
      <c r="E25" s="2290"/>
      <c r="F25" s="2290"/>
      <c r="G25" s="2290"/>
      <c r="H25" s="2290"/>
      <c r="I25" s="2290"/>
      <c r="J25" s="483"/>
    </row>
    <row r="26" spans="2:10" ht="24.75" customHeight="1">
      <c r="B26" s="2288"/>
      <c r="C26" s="2289"/>
      <c r="D26" s="2290"/>
      <c r="E26" s="2290"/>
      <c r="F26" s="2290"/>
      <c r="G26" s="2290"/>
      <c r="H26" s="2290"/>
      <c r="I26" s="2290"/>
      <c r="J26" s="483"/>
    </row>
    <row r="27" spans="2:10" ht="24.75" customHeight="1">
      <c r="B27" s="2288"/>
      <c r="C27" s="2289"/>
      <c r="D27" s="2290"/>
      <c r="E27" s="2290"/>
      <c r="F27" s="2290"/>
      <c r="G27" s="2290"/>
      <c r="H27" s="2290"/>
      <c r="I27" s="2290"/>
      <c r="J27" s="483"/>
    </row>
    <row r="28" spans="2:10" ht="24.75" customHeight="1">
      <c r="B28" s="2288"/>
      <c r="C28" s="2289"/>
      <c r="D28" s="2290"/>
      <c r="E28" s="2290"/>
      <c r="F28" s="2290"/>
      <c r="G28" s="2290"/>
      <c r="H28" s="2290"/>
      <c r="I28" s="2290"/>
      <c r="J28" s="483"/>
    </row>
    <row r="29" spans="2:10" ht="24.75" customHeight="1">
      <c r="B29" s="2288"/>
      <c r="C29" s="2289"/>
      <c r="D29" s="2290"/>
      <c r="E29" s="2290"/>
      <c r="F29" s="2290"/>
      <c r="G29" s="2290"/>
      <c r="H29" s="2290"/>
      <c r="I29" s="2290"/>
      <c r="J29" s="483"/>
    </row>
    <row r="30" spans="2:10" ht="24.75" customHeight="1">
      <c r="B30" s="2288"/>
      <c r="C30" s="2289"/>
      <c r="D30" s="2290"/>
      <c r="E30" s="2290"/>
      <c r="F30" s="2290"/>
      <c r="G30" s="2290"/>
      <c r="H30" s="2290"/>
      <c r="I30" s="2290"/>
      <c r="J30" s="483"/>
    </row>
    <row r="31" spans="2:10" ht="24.75" customHeight="1">
      <c r="B31" s="2288"/>
      <c r="C31" s="2289"/>
      <c r="D31" s="2290"/>
      <c r="E31" s="2290"/>
      <c r="F31" s="2290"/>
      <c r="G31" s="2290"/>
      <c r="H31" s="2290"/>
      <c r="I31" s="2290"/>
      <c r="J31" s="483"/>
    </row>
    <row r="32" spans="2:10" ht="24.75" customHeight="1" thickBot="1">
      <c r="B32" s="2293"/>
      <c r="C32" s="2294"/>
      <c r="D32" s="2295"/>
      <c r="E32" s="2295"/>
      <c r="F32" s="2295"/>
      <c r="G32" s="2295"/>
      <c r="H32" s="2295"/>
      <c r="I32" s="2295"/>
      <c r="J32" s="482"/>
    </row>
    <row r="33" spans="10:10" ht="21" customHeight="1">
      <c r="J33" s="481" t="s">
        <v>939</v>
      </c>
    </row>
  </sheetData>
  <mergeCells count="75">
    <mergeCell ref="B32:C32"/>
    <mergeCell ref="D32:F32"/>
    <mergeCell ref="G32:I32"/>
    <mergeCell ref="B30:C30"/>
    <mergeCell ref="D30:F30"/>
    <mergeCell ref="G30:I30"/>
    <mergeCell ref="B31:C31"/>
    <mergeCell ref="D31:F31"/>
    <mergeCell ref="G31:I31"/>
    <mergeCell ref="G27:I27"/>
    <mergeCell ref="B28:C28"/>
    <mergeCell ref="D28:F28"/>
    <mergeCell ref="G28:I28"/>
    <mergeCell ref="B29:C29"/>
    <mergeCell ref="D29:F29"/>
    <mergeCell ref="G29:I29"/>
    <mergeCell ref="B27:C27"/>
    <mergeCell ref="D27:F27"/>
    <mergeCell ref="B25:C25"/>
    <mergeCell ref="D25:F25"/>
    <mergeCell ref="G25:I25"/>
    <mergeCell ref="B26:C26"/>
    <mergeCell ref="D26:F26"/>
    <mergeCell ref="G26:I26"/>
    <mergeCell ref="B23:C23"/>
    <mergeCell ref="D23:F23"/>
    <mergeCell ref="G23:I23"/>
    <mergeCell ref="B24:C24"/>
    <mergeCell ref="D24:F24"/>
    <mergeCell ref="G24:I24"/>
    <mergeCell ref="B21:C21"/>
    <mergeCell ref="D21:F21"/>
    <mergeCell ref="G21:I21"/>
    <mergeCell ref="B22:C22"/>
    <mergeCell ref="D22:F22"/>
    <mergeCell ref="G22:I22"/>
    <mergeCell ref="B19:C19"/>
    <mergeCell ref="D19:F19"/>
    <mergeCell ref="G19:I19"/>
    <mergeCell ref="B20:C20"/>
    <mergeCell ref="D20:F20"/>
    <mergeCell ref="G20:I20"/>
    <mergeCell ref="B17:C17"/>
    <mergeCell ref="D17:F17"/>
    <mergeCell ref="G17:I17"/>
    <mergeCell ref="B18:C18"/>
    <mergeCell ref="D18:F18"/>
    <mergeCell ref="G18:I18"/>
    <mergeCell ref="B15:C15"/>
    <mergeCell ref="D15:F15"/>
    <mergeCell ref="G15:I15"/>
    <mergeCell ref="B16:C16"/>
    <mergeCell ref="D16:F16"/>
    <mergeCell ref="G16:I16"/>
    <mergeCell ref="B13:C13"/>
    <mergeCell ref="D13:F13"/>
    <mergeCell ref="G13:I13"/>
    <mergeCell ref="B14:C14"/>
    <mergeCell ref="D14:F14"/>
    <mergeCell ref="G14:I14"/>
    <mergeCell ref="B12:C12"/>
    <mergeCell ref="D12:F12"/>
    <mergeCell ref="G12:I12"/>
    <mergeCell ref="C2:I2"/>
    <mergeCell ref="B4:J4"/>
    <mergeCell ref="C5:J5"/>
    <mergeCell ref="B6:B8"/>
    <mergeCell ref="C6:J6"/>
    <mergeCell ref="C7:J7"/>
    <mergeCell ref="C8:J8"/>
    <mergeCell ref="C9:J9"/>
    <mergeCell ref="C10:J10"/>
    <mergeCell ref="B11:C11"/>
    <mergeCell ref="D11:F11"/>
    <mergeCell ref="G11:I11"/>
  </mergeCells>
  <phoneticPr fontId="2"/>
  <pageMargins left="0.78700000000000003" right="0.78700000000000003" top="0.98399999999999999" bottom="0.98399999999999999" header="0.51200000000000001" footer="0.51200000000000001"/>
  <pageSetup paperSize="9" orientation="portrait" verticalDpi="300"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indexed="15"/>
  </sheetPr>
  <dimension ref="B1:L38"/>
  <sheetViews>
    <sheetView workbookViewId="0">
      <selection activeCell="N6" sqref="N6"/>
    </sheetView>
  </sheetViews>
  <sheetFormatPr defaultRowHeight="13.5"/>
  <cols>
    <col min="1" max="1" width="1" customWidth="1"/>
    <col min="2" max="2" width="11.125" customWidth="1"/>
    <col min="11" max="12" width="8.5" customWidth="1"/>
  </cols>
  <sheetData>
    <row r="1" spans="2:12">
      <c r="L1" s="492"/>
    </row>
    <row r="2" spans="2:12" ht="21.75" customHeight="1">
      <c r="B2" s="491" t="s">
        <v>625</v>
      </c>
      <c r="C2" s="1900" t="str">
        <f>入力シート!C5</f>
        <v>○○工業高専校舎改修工事</v>
      </c>
      <c r="D2" s="1900"/>
      <c r="E2" s="1900"/>
      <c r="F2" s="1900"/>
      <c r="G2" s="1900"/>
      <c r="H2" s="1900"/>
      <c r="I2" s="1900"/>
      <c r="J2" s="489"/>
      <c r="K2" s="489"/>
    </row>
    <row r="3" spans="2:12" ht="8.25" customHeight="1" thickBot="1"/>
    <row r="4" spans="2:12" ht="27" customHeight="1" thickBot="1">
      <c r="B4" s="2268" t="s">
        <v>169</v>
      </c>
      <c r="C4" s="2269"/>
      <c r="D4" s="2269"/>
      <c r="E4" s="2269"/>
      <c r="F4" s="2269"/>
      <c r="G4" s="2269"/>
      <c r="H4" s="2269"/>
      <c r="I4" s="2269"/>
      <c r="J4" s="2296"/>
      <c r="K4" s="2296"/>
      <c r="L4" s="2270"/>
    </row>
    <row r="5" spans="2:12" ht="24" customHeight="1">
      <c r="B5" s="490" t="s">
        <v>624</v>
      </c>
      <c r="C5" s="2271" t="s">
        <v>623</v>
      </c>
      <c r="D5" s="2271"/>
      <c r="E5" s="2271"/>
      <c r="F5" s="2271"/>
      <c r="G5" s="2271"/>
      <c r="H5" s="2271"/>
      <c r="I5" s="2271"/>
      <c r="J5" s="2297"/>
      <c r="K5" s="2297"/>
      <c r="L5" s="2272"/>
    </row>
    <row r="6" spans="2:12" ht="20.25" customHeight="1">
      <c r="B6" s="2273" t="s">
        <v>622</v>
      </c>
      <c r="C6" s="2276" t="s">
        <v>943</v>
      </c>
      <c r="D6" s="2276"/>
      <c r="E6" s="2276"/>
      <c r="F6" s="2276"/>
      <c r="G6" s="2276"/>
      <c r="H6" s="2276"/>
      <c r="I6" s="2276"/>
      <c r="J6" s="2282"/>
      <c r="K6" s="2282"/>
      <c r="L6" s="2277"/>
    </row>
    <row r="7" spans="2:12" ht="20.25" customHeight="1">
      <c r="B7" s="2274"/>
      <c r="C7" s="1896"/>
      <c r="D7" s="2278"/>
      <c r="E7" s="2278"/>
      <c r="F7" s="2278"/>
      <c r="G7" s="2278"/>
      <c r="H7" s="2278"/>
      <c r="I7" s="2278"/>
      <c r="J7" s="2278"/>
      <c r="K7" s="2278"/>
      <c r="L7" s="2279"/>
    </row>
    <row r="8" spans="2:12" ht="20.25" customHeight="1">
      <c r="B8" s="2275"/>
      <c r="C8" s="2280"/>
      <c r="D8" s="2280"/>
      <c r="E8" s="2280"/>
      <c r="F8" s="2280"/>
      <c r="G8" s="2280"/>
      <c r="H8" s="2280"/>
      <c r="I8" s="2280"/>
      <c r="J8" s="1896"/>
      <c r="K8" s="1896"/>
      <c r="L8" s="2281"/>
    </row>
    <row r="9" spans="2:12" ht="20.25" customHeight="1">
      <c r="B9" s="488" t="s">
        <v>621</v>
      </c>
      <c r="C9" s="2282" t="s">
        <v>1351</v>
      </c>
      <c r="D9" s="1894"/>
      <c r="E9" s="1894"/>
      <c r="F9" s="1894"/>
      <c r="G9" s="1894"/>
      <c r="H9" s="1894"/>
      <c r="I9" s="1894"/>
      <c r="J9" s="1894"/>
      <c r="K9" s="1894"/>
      <c r="L9" s="2283"/>
    </row>
    <row r="10" spans="2:12" ht="20.25" customHeight="1" thickBot="1">
      <c r="B10" s="487" t="s">
        <v>355</v>
      </c>
      <c r="C10" s="2284"/>
      <c r="D10" s="2284"/>
      <c r="E10" s="2284"/>
      <c r="F10" s="2284"/>
      <c r="G10" s="2284"/>
      <c r="H10" s="2284"/>
      <c r="I10" s="2284"/>
      <c r="J10" s="2298"/>
      <c r="K10" s="2298"/>
      <c r="L10" s="2285"/>
    </row>
    <row r="11" spans="2:12" ht="24" customHeight="1">
      <c r="B11" s="2299" t="s">
        <v>620</v>
      </c>
      <c r="C11" s="2300"/>
      <c r="D11" s="2302" t="s">
        <v>619</v>
      </c>
      <c r="E11" s="2303"/>
      <c r="F11" s="2300"/>
      <c r="G11" s="2302" t="s">
        <v>618</v>
      </c>
      <c r="H11" s="2303"/>
      <c r="I11" s="2300"/>
      <c r="J11" s="2306" t="s">
        <v>942</v>
      </c>
      <c r="K11" s="2302" t="s">
        <v>941</v>
      </c>
      <c r="L11" s="2308"/>
    </row>
    <row r="12" spans="2:12" ht="24.75" customHeight="1">
      <c r="B12" s="2275"/>
      <c r="C12" s="2301"/>
      <c r="D12" s="2304"/>
      <c r="E12" s="2305"/>
      <c r="F12" s="2301"/>
      <c r="G12" s="2304"/>
      <c r="H12" s="2305"/>
      <c r="I12" s="2301"/>
      <c r="J12" s="2307"/>
      <c r="K12" s="906" t="s">
        <v>355</v>
      </c>
      <c r="L12" s="905" t="s">
        <v>944</v>
      </c>
    </row>
    <row r="13" spans="2:12" ht="24.75" customHeight="1">
      <c r="B13" s="2288"/>
      <c r="C13" s="2289"/>
      <c r="D13" s="2290"/>
      <c r="E13" s="2290"/>
      <c r="F13" s="2290"/>
      <c r="G13" s="2290"/>
      <c r="H13" s="2290"/>
      <c r="I13" s="2290"/>
      <c r="J13" s="484"/>
      <c r="K13" s="904"/>
      <c r="L13" s="485"/>
    </row>
    <row r="14" spans="2:12" ht="24.75" customHeight="1">
      <c r="B14" s="2288"/>
      <c r="C14" s="2289"/>
      <c r="D14" s="2290"/>
      <c r="E14" s="2290"/>
      <c r="F14" s="2290"/>
      <c r="G14" s="2290"/>
      <c r="H14" s="2290"/>
      <c r="I14" s="2290"/>
      <c r="J14" s="484"/>
      <c r="K14" s="484"/>
      <c r="L14" s="483"/>
    </row>
    <row r="15" spans="2:12" ht="24.75" customHeight="1">
      <c r="B15" s="2288"/>
      <c r="C15" s="2289"/>
      <c r="D15" s="2290"/>
      <c r="E15" s="2290"/>
      <c r="F15" s="2290"/>
      <c r="G15" s="2290"/>
      <c r="H15" s="2290"/>
      <c r="I15" s="2290"/>
      <c r="J15" s="484"/>
      <c r="K15" s="484"/>
      <c r="L15" s="483"/>
    </row>
    <row r="16" spans="2:12" ht="24.75" customHeight="1">
      <c r="B16" s="2288"/>
      <c r="C16" s="2289"/>
      <c r="D16" s="2290"/>
      <c r="E16" s="2290"/>
      <c r="F16" s="2290"/>
      <c r="G16" s="2290"/>
      <c r="H16" s="2290"/>
      <c r="I16" s="2290"/>
      <c r="J16" s="484"/>
      <c r="K16" s="484"/>
      <c r="L16" s="483"/>
    </row>
    <row r="17" spans="2:12" ht="24.75" customHeight="1">
      <c r="B17" s="2288"/>
      <c r="C17" s="2289"/>
      <c r="D17" s="2290"/>
      <c r="E17" s="2290"/>
      <c r="F17" s="2290"/>
      <c r="G17" s="2290"/>
      <c r="H17" s="2290"/>
      <c r="I17" s="2290"/>
      <c r="J17" s="484"/>
      <c r="K17" s="484"/>
      <c r="L17" s="483"/>
    </row>
    <row r="18" spans="2:12" ht="24.75" customHeight="1">
      <c r="B18" s="2288"/>
      <c r="C18" s="2289"/>
      <c r="D18" s="2290"/>
      <c r="E18" s="2290"/>
      <c r="F18" s="2290"/>
      <c r="G18" s="2290"/>
      <c r="H18" s="2290"/>
      <c r="I18" s="2290"/>
      <c r="J18" s="484"/>
      <c r="K18" s="484"/>
      <c r="L18" s="483"/>
    </row>
    <row r="19" spans="2:12" ht="24.75" customHeight="1">
      <c r="B19" s="2288"/>
      <c r="C19" s="2289"/>
      <c r="D19" s="2290"/>
      <c r="E19" s="2290"/>
      <c r="F19" s="2290"/>
      <c r="G19" s="2290"/>
      <c r="H19" s="2290"/>
      <c r="I19" s="2290"/>
      <c r="J19" s="484"/>
      <c r="K19" s="484"/>
      <c r="L19" s="483"/>
    </row>
    <row r="20" spans="2:12" ht="24.75" customHeight="1">
      <c r="B20" s="2288"/>
      <c r="C20" s="2289"/>
      <c r="D20" s="2290"/>
      <c r="E20" s="2290"/>
      <c r="F20" s="2290"/>
      <c r="G20" s="2290"/>
      <c r="H20" s="2290"/>
      <c r="I20" s="2290"/>
      <c r="J20" s="484"/>
      <c r="K20" s="484"/>
      <c r="L20" s="483"/>
    </row>
    <row r="21" spans="2:12" ht="24.75" customHeight="1">
      <c r="B21" s="2288"/>
      <c r="C21" s="2289"/>
      <c r="D21" s="2290"/>
      <c r="E21" s="2290"/>
      <c r="F21" s="2290"/>
      <c r="G21" s="2290"/>
      <c r="H21" s="2290"/>
      <c r="I21" s="2290"/>
      <c r="J21" s="484"/>
      <c r="K21" s="484"/>
      <c r="L21" s="483"/>
    </row>
    <row r="22" spans="2:12" ht="24.75" customHeight="1">
      <c r="B22" s="2288"/>
      <c r="C22" s="2289"/>
      <c r="D22" s="2290"/>
      <c r="E22" s="2290"/>
      <c r="F22" s="2290"/>
      <c r="G22" s="2290"/>
      <c r="H22" s="2290"/>
      <c r="I22" s="2290"/>
      <c r="J22" s="484"/>
      <c r="K22" s="484"/>
      <c r="L22" s="483"/>
    </row>
    <row r="23" spans="2:12" ht="24.75" customHeight="1">
      <c r="B23" s="2288"/>
      <c r="C23" s="2289"/>
      <c r="D23" s="2290"/>
      <c r="E23" s="2290"/>
      <c r="F23" s="2290"/>
      <c r="G23" s="2290"/>
      <c r="H23" s="2290"/>
      <c r="I23" s="2290"/>
      <c r="J23" s="484"/>
      <c r="K23" s="484"/>
      <c r="L23" s="483"/>
    </row>
    <row r="24" spans="2:12" ht="24.75" customHeight="1">
      <c r="B24" s="2288"/>
      <c r="C24" s="2289"/>
      <c r="D24" s="2290"/>
      <c r="E24" s="2290"/>
      <c r="F24" s="2290"/>
      <c r="G24" s="2290"/>
      <c r="H24" s="2290"/>
      <c r="I24" s="2290"/>
      <c r="J24" s="484"/>
      <c r="K24" s="484"/>
      <c r="L24" s="483"/>
    </row>
    <row r="25" spans="2:12" ht="24.75" customHeight="1">
      <c r="B25" s="2288"/>
      <c r="C25" s="2289"/>
      <c r="D25" s="2290"/>
      <c r="E25" s="2290"/>
      <c r="F25" s="2290"/>
      <c r="G25" s="2290"/>
      <c r="H25" s="2290"/>
      <c r="I25" s="2290"/>
      <c r="J25" s="484"/>
      <c r="K25" s="484"/>
      <c r="L25" s="483"/>
    </row>
    <row r="26" spans="2:12" ht="24.75" customHeight="1">
      <c r="B26" s="2288"/>
      <c r="C26" s="2289"/>
      <c r="D26" s="2291"/>
      <c r="E26" s="2292"/>
      <c r="F26" s="2289"/>
      <c r="G26" s="2290"/>
      <c r="H26" s="2290"/>
      <c r="I26" s="2290"/>
      <c r="J26" s="484"/>
      <c r="K26" s="484"/>
      <c r="L26" s="483"/>
    </row>
    <row r="27" spans="2:12" ht="24.75" customHeight="1">
      <c r="B27" s="2288"/>
      <c r="C27" s="2289"/>
      <c r="D27" s="2290"/>
      <c r="E27" s="2290"/>
      <c r="F27" s="2290"/>
      <c r="G27" s="2290"/>
      <c r="H27" s="2290"/>
      <c r="I27" s="2290"/>
      <c r="J27" s="484"/>
      <c r="K27" s="484"/>
      <c r="L27" s="483"/>
    </row>
    <row r="28" spans="2:12" ht="24.75" customHeight="1">
      <c r="B28" s="2288"/>
      <c r="C28" s="2289"/>
      <c r="D28" s="2290"/>
      <c r="E28" s="2290"/>
      <c r="F28" s="2290"/>
      <c r="G28" s="2290"/>
      <c r="H28" s="2290"/>
      <c r="I28" s="2290"/>
      <c r="J28" s="484"/>
      <c r="K28" s="484"/>
      <c r="L28" s="483"/>
    </row>
    <row r="29" spans="2:12" ht="24.75" customHeight="1">
      <c r="B29" s="2288"/>
      <c r="C29" s="2289"/>
      <c r="D29" s="2290"/>
      <c r="E29" s="2290"/>
      <c r="F29" s="2290"/>
      <c r="G29" s="2290"/>
      <c r="H29" s="2290"/>
      <c r="I29" s="2290"/>
      <c r="J29" s="484"/>
      <c r="K29" s="484"/>
      <c r="L29" s="483"/>
    </row>
    <row r="30" spans="2:12" ht="24.75" customHeight="1">
      <c r="B30" s="2288"/>
      <c r="C30" s="2289"/>
      <c r="D30" s="2290"/>
      <c r="E30" s="2290"/>
      <c r="F30" s="2290"/>
      <c r="G30" s="2290"/>
      <c r="H30" s="2290"/>
      <c r="I30" s="2290"/>
      <c r="J30" s="484"/>
      <c r="K30" s="484"/>
      <c r="L30" s="483"/>
    </row>
    <row r="31" spans="2:12" ht="24.75" customHeight="1">
      <c r="B31" s="2288"/>
      <c r="C31" s="2289"/>
      <c r="D31" s="2290"/>
      <c r="E31" s="2290"/>
      <c r="F31" s="2290"/>
      <c r="G31" s="2290"/>
      <c r="H31" s="2290"/>
      <c r="I31" s="2290"/>
      <c r="J31" s="484"/>
      <c r="K31" s="484"/>
      <c r="L31" s="483"/>
    </row>
    <row r="32" spans="2:12" ht="24.75" customHeight="1">
      <c r="B32" s="2288"/>
      <c r="C32" s="2289"/>
      <c r="D32" s="2290"/>
      <c r="E32" s="2290"/>
      <c r="F32" s="2290"/>
      <c r="G32" s="2290"/>
      <c r="H32" s="2290"/>
      <c r="I32" s="2290"/>
      <c r="J32" s="484"/>
      <c r="K32" s="484"/>
      <c r="L32" s="483"/>
    </row>
    <row r="33" spans="2:12" ht="24.75" customHeight="1">
      <c r="B33" s="2288"/>
      <c r="C33" s="2289"/>
      <c r="D33" s="2290"/>
      <c r="E33" s="2290"/>
      <c r="F33" s="2290"/>
      <c r="G33" s="2290"/>
      <c r="H33" s="2290"/>
      <c r="I33" s="2290"/>
      <c r="J33" s="484"/>
      <c r="K33" s="484"/>
      <c r="L33" s="483"/>
    </row>
    <row r="34" spans="2:12" ht="24.75" customHeight="1">
      <c r="B34" s="2288"/>
      <c r="C34" s="2289"/>
      <c r="D34" s="2290"/>
      <c r="E34" s="2290"/>
      <c r="F34" s="2290"/>
      <c r="G34" s="2290"/>
      <c r="H34" s="2290"/>
      <c r="I34" s="2290"/>
      <c r="J34" s="484"/>
      <c r="K34" s="484"/>
      <c r="L34" s="483"/>
    </row>
    <row r="35" spans="2:12" ht="24.75" customHeight="1">
      <c r="B35" s="2288"/>
      <c r="C35" s="2289"/>
      <c r="D35" s="2290"/>
      <c r="E35" s="2290"/>
      <c r="F35" s="2290"/>
      <c r="G35" s="2290"/>
      <c r="H35" s="2290"/>
      <c r="I35" s="2290"/>
      <c r="J35" s="484"/>
      <c r="K35" s="484"/>
      <c r="L35" s="483"/>
    </row>
    <row r="36" spans="2:12" ht="24.75" customHeight="1">
      <c r="B36" s="2288"/>
      <c r="C36" s="2289"/>
      <c r="D36" s="2290"/>
      <c r="E36" s="2290"/>
      <c r="F36" s="2290"/>
      <c r="G36" s="2290"/>
      <c r="H36" s="2290"/>
      <c r="I36" s="2290"/>
      <c r="J36" s="484"/>
      <c r="K36" s="484"/>
      <c r="L36" s="483"/>
    </row>
    <row r="37" spans="2:12" ht="24.75" customHeight="1" thickBot="1">
      <c r="B37" s="2293"/>
      <c r="C37" s="2294"/>
      <c r="D37" s="2295"/>
      <c r="E37" s="2295"/>
      <c r="F37" s="2295"/>
      <c r="G37" s="2295"/>
      <c r="H37" s="2295"/>
      <c r="I37" s="2295"/>
      <c r="J37" s="903"/>
      <c r="K37" s="903"/>
      <c r="L37" s="482"/>
    </row>
    <row r="38" spans="2:12" ht="21" customHeight="1">
      <c r="L38" s="481" t="s">
        <v>939</v>
      </c>
    </row>
  </sheetData>
  <mergeCells count="89">
    <mergeCell ref="D22:F22"/>
    <mergeCell ref="G22:I22"/>
    <mergeCell ref="B23:C23"/>
    <mergeCell ref="D23:F23"/>
    <mergeCell ref="G23:I23"/>
    <mergeCell ref="B36:C36"/>
    <mergeCell ref="D36:F36"/>
    <mergeCell ref="G36:I36"/>
    <mergeCell ref="B37:C37"/>
    <mergeCell ref="D37:F37"/>
    <mergeCell ref="G37:I37"/>
    <mergeCell ref="B34:C34"/>
    <mergeCell ref="D34:F34"/>
    <mergeCell ref="G34:I34"/>
    <mergeCell ref="B35:C35"/>
    <mergeCell ref="D35:F35"/>
    <mergeCell ref="G35:I35"/>
    <mergeCell ref="B32:C32"/>
    <mergeCell ref="D32:F32"/>
    <mergeCell ref="G32:I32"/>
    <mergeCell ref="B33:C33"/>
    <mergeCell ref="D33:F33"/>
    <mergeCell ref="G33:I33"/>
    <mergeCell ref="B30:C30"/>
    <mergeCell ref="D30:F30"/>
    <mergeCell ref="G30:I30"/>
    <mergeCell ref="B31:C31"/>
    <mergeCell ref="D31:F31"/>
    <mergeCell ref="G31:I31"/>
    <mergeCell ref="B28:C28"/>
    <mergeCell ref="D28:F28"/>
    <mergeCell ref="G28:I28"/>
    <mergeCell ref="B29:C29"/>
    <mergeCell ref="D29:F29"/>
    <mergeCell ref="G29:I29"/>
    <mergeCell ref="B26:C26"/>
    <mergeCell ref="D26:F26"/>
    <mergeCell ref="G26:I26"/>
    <mergeCell ref="B27:C27"/>
    <mergeCell ref="D27:F27"/>
    <mergeCell ref="G27:I27"/>
    <mergeCell ref="B19:C19"/>
    <mergeCell ref="D19:F19"/>
    <mergeCell ref="G19:I19"/>
    <mergeCell ref="B25:C25"/>
    <mergeCell ref="D25:F25"/>
    <mergeCell ref="G25:I25"/>
    <mergeCell ref="B20:C20"/>
    <mergeCell ref="D20:F20"/>
    <mergeCell ref="G20:I20"/>
    <mergeCell ref="B21:C21"/>
    <mergeCell ref="B24:C24"/>
    <mergeCell ref="D24:F24"/>
    <mergeCell ref="G24:I24"/>
    <mergeCell ref="D21:F21"/>
    <mergeCell ref="G21:I21"/>
    <mergeCell ref="B22:C22"/>
    <mergeCell ref="B17:C17"/>
    <mergeCell ref="D17:F17"/>
    <mergeCell ref="G17:I17"/>
    <mergeCell ref="B18:C18"/>
    <mergeCell ref="D18:F18"/>
    <mergeCell ref="G18:I18"/>
    <mergeCell ref="B15:C15"/>
    <mergeCell ref="D15:F15"/>
    <mergeCell ref="G15:I15"/>
    <mergeCell ref="B16:C16"/>
    <mergeCell ref="D16:F16"/>
    <mergeCell ref="G16:I16"/>
    <mergeCell ref="B13:C13"/>
    <mergeCell ref="D13:F13"/>
    <mergeCell ref="G13:I13"/>
    <mergeCell ref="B14:C14"/>
    <mergeCell ref="D14:F14"/>
    <mergeCell ref="G14:I14"/>
    <mergeCell ref="C9:L9"/>
    <mergeCell ref="C10:L10"/>
    <mergeCell ref="B11:C12"/>
    <mergeCell ref="D11:F12"/>
    <mergeCell ref="G11:I12"/>
    <mergeCell ref="J11:J12"/>
    <mergeCell ref="K11:L11"/>
    <mergeCell ref="C2:I2"/>
    <mergeCell ref="B4:L4"/>
    <mergeCell ref="C5:L5"/>
    <mergeCell ref="B6:B8"/>
    <mergeCell ref="C6:L6"/>
    <mergeCell ref="C7:L7"/>
    <mergeCell ref="C8:L8"/>
  </mergeCells>
  <phoneticPr fontId="2"/>
  <pageMargins left="0.78700000000000003" right="0.78700000000000003" top="0.98399999999999999" bottom="0.98399999999999999" header="0.51200000000000001" footer="0.51200000000000001"/>
  <pageSetup paperSize="9" scale="86" orientation="portrait" verticalDpi="300"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indexed="50"/>
  </sheetPr>
  <dimension ref="A1:I58"/>
  <sheetViews>
    <sheetView workbookViewId="0">
      <selection activeCell="B32" sqref="B32"/>
    </sheetView>
  </sheetViews>
  <sheetFormatPr defaultColWidth="9" defaultRowHeight="13.5"/>
  <cols>
    <col min="1" max="1" width="5.375" style="152" customWidth="1"/>
    <col min="2" max="3" width="11.125" style="152" customWidth="1"/>
    <col min="4" max="4" width="1.375" style="152" customWidth="1"/>
    <col min="5" max="5" width="20.125" style="152" bestFit="1" customWidth="1"/>
    <col min="6" max="6" width="9" style="152"/>
    <col min="7" max="7" width="9.625" style="152" customWidth="1"/>
    <col min="8" max="8" width="17.625" style="152" customWidth="1"/>
    <col min="9" max="16384" width="9" style="152"/>
  </cols>
  <sheetData>
    <row r="1" spans="1:7">
      <c r="A1" s="151" t="s">
        <v>695</v>
      </c>
    </row>
    <row r="2" spans="1:7">
      <c r="A2" s="151"/>
    </row>
    <row r="4" spans="1:7">
      <c r="G4" s="152" t="s">
        <v>694</v>
      </c>
    </row>
    <row r="8" spans="1:7">
      <c r="A8" s="2" t="str">
        <f>"　"&amp;入力シート!K54</f>
        <v>　独立行政法人国立高等専門学校機構</v>
      </c>
    </row>
    <row r="9" spans="1:7">
      <c r="A9" s="5" t="str">
        <f>" 　" &amp;入力シート!K55</f>
        <v xml:space="preserve"> 　○○工業高等専門学校</v>
      </c>
    </row>
    <row r="10" spans="1:7">
      <c r="A10" s="2" t="str">
        <f>"    " &amp;入力シート!K56 &amp;"   殿"</f>
        <v xml:space="preserve">    契約担当役 事務部長 ○○　○○   殿</v>
      </c>
    </row>
    <row r="11" spans="1:7">
      <c r="A11" s="2"/>
    </row>
    <row r="12" spans="1:7">
      <c r="A12" s="2"/>
    </row>
    <row r="13" spans="1:7">
      <c r="A13" s="2"/>
    </row>
    <row r="14" spans="1:7">
      <c r="A14" s="2"/>
    </row>
    <row r="16" spans="1:7">
      <c r="F16" s="152" t="s">
        <v>1334</v>
      </c>
      <c r="G16" s="2" t="str">
        <f>入力シート!$C$21</f>
        <v>○○県○○市○○</v>
      </c>
    </row>
    <row r="17" spans="1:9">
      <c r="G17" s="2" t="str">
        <f>" "&amp;入力シート!$C$22</f>
        <v xml:space="preserve"> 株式会社 ○○組</v>
      </c>
    </row>
    <row r="18" spans="1:9">
      <c r="G18" s="2" t="str">
        <f>"  "&amp;入力シート!$C$23 &amp;"     印"</f>
        <v xml:space="preserve">  代表取締役　　○○　○○     印</v>
      </c>
    </row>
    <row r="24" spans="1:9" ht="18.75">
      <c r="A24" s="2310" t="s">
        <v>693</v>
      </c>
      <c r="B24" s="2310"/>
      <c r="C24" s="2310"/>
      <c r="D24" s="2310"/>
      <c r="E24" s="2310"/>
      <c r="F24" s="2310"/>
      <c r="G24" s="2310"/>
      <c r="H24" s="2310"/>
      <c r="I24" s="2310"/>
    </row>
    <row r="31" spans="1:9">
      <c r="B31" s="154" t="str">
        <f>" 下記工事は、"&amp; 完成通知日 &amp;"をもって完成したので、工事請負契約基準第31の1項に基づき"</f>
        <v xml:space="preserve"> 下記工事は、平成２１年  １月２８日をもって完成したので、工事請負契約基準第31の1項に基づき</v>
      </c>
    </row>
    <row r="32" spans="1:9">
      <c r="A32" s="153"/>
      <c r="B32" s="154"/>
    </row>
    <row r="33" spans="1:9">
      <c r="B33" s="152" t="s">
        <v>1811</v>
      </c>
    </row>
    <row r="37" spans="1:9">
      <c r="A37" s="2311" t="s">
        <v>267</v>
      </c>
      <c r="B37" s="2311"/>
      <c r="C37" s="2311"/>
      <c r="D37" s="2311"/>
      <c r="E37" s="2311"/>
      <c r="F37" s="2311"/>
      <c r="G37" s="2311"/>
      <c r="H37" s="2311"/>
      <c r="I37" s="2311"/>
    </row>
    <row r="38" spans="1:9">
      <c r="A38" s="153"/>
      <c r="B38" s="153"/>
      <c r="C38" s="153"/>
      <c r="D38" s="153"/>
      <c r="E38" s="153"/>
      <c r="F38" s="153"/>
      <c r="G38" s="153"/>
      <c r="H38" s="153"/>
      <c r="I38" s="153"/>
    </row>
    <row r="39" spans="1:9">
      <c r="A39" s="153"/>
      <c r="B39" s="153"/>
      <c r="C39" s="153"/>
      <c r="D39" s="153"/>
      <c r="E39" s="153"/>
      <c r="F39" s="153"/>
      <c r="G39" s="153"/>
      <c r="H39" s="153"/>
      <c r="I39" s="153"/>
    </row>
    <row r="40" spans="1:9">
      <c r="A40" s="153"/>
      <c r="B40" s="153"/>
      <c r="C40" s="153"/>
      <c r="D40" s="153"/>
      <c r="E40" s="153"/>
      <c r="F40" s="153"/>
      <c r="G40" s="153"/>
      <c r="H40" s="153"/>
    </row>
    <row r="42" spans="1:9">
      <c r="B42" s="155" t="s">
        <v>418</v>
      </c>
      <c r="C42" s="152" t="s">
        <v>692</v>
      </c>
      <c r="D42" s="425" t="str">
        <f>入力シート!C5</f>
        <v>○○工業高専校舎改修工事</v>
      </c>
      <c r="E42" s="425"/>
    </row>
    <row r="43" spans="1:9">
      <c r="B43" s="155"/>
    </row>
    <row r="45" spans="1:9">
      <c r="B45" s="155" t="s">
        <v>77</v>
      </c>
      <c r="C45" s="152" t="s">
        <v>691</v>
      </c>
      <c r="D45" s="547" t="str">
        <f>"　￥ " &amp;DBCS(TEXT(入力シート!C17,"###,###")) &amp;" 円"</f>
        <v>　￥ １７５，６６５，０００ 円</v>
      </c>
      <c r="G45" s="156"/>
    </row>
    <row r="46" spans="1:9">
      <c r="B46" s="155"/>
      <c r="F46" s="546"/>
      <c r="G46" s="156"/>
    </row>
    <row r="48" spans="1:9">
      <c r="B48" s="155" t="s">
        <v>690</v>
      </c>
      <c r="C48" s="152" t="s">
        <v>301</v>
      </c>
      <c r="D48" s="2309" t="str">
        <f>契約年月日</f>
        <v>平成２０年１２月２６日</v>
      </c>
      <c r="E48" s="2309"/>
      <c r="F48" s="154"/>
    </row>
    <row r="49" spans="1:8">
      <c r="B49" s="155"/>
      <c r="F49" s="153"/>
    </row>
    <row r="51" spans="1:8">
      <c r="B51" s="155" t="s">
        <v>689</v>
      </c>
      <c r="C51" s="152" t="s">
        <v>688</v>
      </c>
      <c r="D51" s="2309" t="str">
        <f>完成期限</f>
        <v>平成２１年  １月  １日</v>
      </c>
      <c r="E51" s="2309"/>
      <c r="F51" s="154"/>
    </row>
    <row r="53" spans="1:8">
      <c r="A53" s="155"/>
    </row>
    <row r="54" spans="1:8">
      <c r="A54" s="545"/>
      <c r="B54" s="545"/>
      <c r="C54" s="545"/>
      <c r="D54" s="545"/>
      <c r="E54" s="545"/>
      <c r="F54" s="545"/>
      <c r="G54" s="545"/>
      <c r="H54" s="545"/>
    </row>
    <row r="56" spans="1:8">
      <c r="A56" s="157" t="s">
        <v>687</v>
      </c>
      <c r="B56" s="152" t="s">
        <v>686</v>
      </c>
    </row>
    <row r="58" spans="1:8">
      <c r="B58" s="152" t="s">
        <v>685</v>
      </c>
    </row>
  </sheetData>
  <mergeCells count="4">
    <mergeCell ref="D51:E51"/>
    <mergeCell ref="A24:I24"/>
    <mergeCell ref="A37:I37"/>
    <mergeCell ref="D48:E48"/>
  </mergeCells>
  <phoneticPr fontId="2"/>
  <printOptions horizontalCentered="1" verticalCentered="1" gridLinesSet="0"/>
  <pageMargins left="0.78740157480314965" right="0.78740157480314965" top="0.42" bottom="0.98425196850393704" header="0.51181102362204722" footer="0.51181102362204722"/>
  <pageSetup paperSize="9" scale="89" orientation="portrait" horizontalDpi="4294967292" verticalDpi="300"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indexed="50"/>
  </sheetPr>
  <dimension ref="A1:I55"/>
  <sheetViews>
    <sheetView topLeftCell="A13" workbookViewId="0">
      <selection activeCell="L9" sqref="L9"/>
    </sheetView>
  </sheetViews>
  <sheetFormatPr defaultColWidth="9" defaultRowHeight="13.5"/>
  <cols>
    <col min="1" max="1" width="12.75" style="548" customWidth="1"/>
    <col min="2" max="2" width="12.375" style="548" customWidth="1"/>
    <col min="3" max="3" width="9" style="548"/>
    <col min="4" max="4" width="4.875" style="548" customWidth="1"/>
    <col min="5" max="5" width="9" style="548"/>
    <col min="6" max="6" width="8.25" style="548" customWidth="1"/>
    <col min="7" max="8" width="9" style="548"/>
    <col min="9" max="9" width="11.5" style="548" customWidth="1"/>
    <col min="10" max="10" width="2" style="548" customWidth="1"/>
    <col min="11" max="16384" width="9" style="548"/>
  </cols>
  <sheetData>
    <row r="1" spans="1:9">
      <c r="A1" s="548" t="s">
        <v>702</v>
      </c>
    </row>
    <row r="3" spans="1:9">
      <c r="A3" s="571"/>
      <c r="B3" s="570"/>
      <c r="C3" s="570"/>
      <c r="D3" s="570"/>
      <c r="E3" s="570"/>
      <c r="F3" s="570"/>
      <c r="G3" s="570"/>
      <c r="H3" s="570"/>
      <c r="I3" s="569"/>
    </row>
    <row r="4" spans="1:9">
      <c r="A4" s="568"/>
      <c r="B4" s="567"/>
      <c r="C4" s="567"/>
      <c r="D4" s="567"/>
      <c r="E4" s="567"/>
      <c r="F4" s="567"/>
      <c r="G4" s="567" t="s">
        <v>286</v>
      </c>
      <c r="H4" s="567"/>
      <c r="I4" s="566"/>
    </row>
    <row r="5" spans="1:9">
      <c r="A5" s="554"/>
      <c r="B5" s="549"/>
      <c r="C5" s="549"/>
      <c r="D5" s="549"/>
      <c r="E5" s="549"/>
      <c r="F5" s="549"/>
      <c r="G5" s="549"/>
      <c r="H5" s="549"/>
      <c r="I5" s="553"/>
    </row>
    <row r="6" spans="1:9">
      <c r="A6" s="554" t="s">
        <v>701</v>
      </c>
      <c r="B6" s="549"/>
      <c r="C6" s="549"/>
      <c r="D6" s="549"/>
      <c r="E6" s="549"/>
      <c r="F6" s="549"/>
      <c r="G6" s="549"/>
      <c r="H6" s="549"/>
      <c r="I6" s="553"/>
    </row>
    <row r="7" spans="1:9">
      <c r="A7" s="565" t="str">
        <f>"　"&amp;入力シート!K67</f>
        <v>　独立行政法人国立高等専門学校機構</v>
      </c>
      <c r="B7" s="549"/>
      <c r="C7" s="549"/>
      <c r="D7" s="549"/>
      <c r="E7" s="549"/>
      <c r="F7" s="549"/>
      <c r="G7" s="549"/>
      <c r="H7" s="549"/>
      <c r="I7" s="553"/>
    </row>
    <row r="8" spans="1:9">
      <c r="A8" s="565" t="str">
        <f>"　"&amp;入力シート!K68</f>
        <v>　高専機構本部事務局施設部</v>
      </c>
      <c r="B8" s="549"/>
      <c r="C8" s="502" t="str">
        <f>入力シート!K69&amp;"  殿"</f>
        <v xml:space="preserve"> 整備課長　 江川　豊  殿</v>
      </c>
      <c r="D8" s="549"/>
      <c r="E8" s="549"/>
      <c r="F8" s="549"/>
      <c r="G8" s="549"/>
      <c r="H8" s="549"/>
      <c r="I8" s="553"/>
    </row>
    <row r="9" spans="1:9">
      <c r="A9" s="554"/>
      <c r="B9" s="549"/>
      <c r="C9" s="549"/>
      <c r="D9" s="549"/>
      <c r="E9" s="549"/>
      <c r="F9" s="549"/>
      <c r="G9" s="549"/>
      <c r="H9" s="549"/>
      <c r="I9" s="553"/>
    </row>
    <row r="10" spans="1:9">
      <c r="A10" s="565"/>
      <c r="B10" s="549"/>
      <c r="C10" s="549"/>
      <c r="D10" s="549"/>
      <c r="E10" s="549"/>
      <c r="F10" s="549"/>
      <c r="G10" s="549"/>
      <c r="H10" s="549"/>
      <c r="I10" s="553"/>
    </row>
    <row r="11" spans="1:9">
      <c r="A11" s="554"/>
      <c r="B11" s="549"/>
      <c r="C11" s="549"/>
      <c r="D11" s="549"/>
      <c r="E11" s="549"/>
      <c r="F11" s="549"/>
      <c r="G11" s="549"/>
      <c r="H11" s="549"/>
      <c r="I11" s="553"/>
    </row>
    <row r="12" spans="1:9">
      <c r="A12" s="554"/>
      <c r="B12" s="549"/>
      <c r="C12" s="549"/>
      <c r="D12" s="549"/>
      <c r="E12" s="549"/>
      <c r="F12" s="549"/>
      <c r="G12" s="549"/>
      <c r="H12" s="549"/>
      <c r="I12" s="553"/>
    </row>
    <row r="13" spans="1:9">
      <c r="A13" s="554"/>
      <c r="B13" s="549"/>
      <c r="C13" s="549"/>
      <c r="D13" s="549"/>
      <c r="E13" s="549"/>
      <c r="F13" s="122" t="str">
        <f>"現場代理人   "&amp;入力シート!C27 &amp;" 　印"</f>
        <v>現場代理人   ○○ ○○ 　印</v>
      </c>
      <c r="G13" s="564"/>
      <c r="H13" s="549"/>
      <c r="I13" s="563"/>
    </row>
    <row r="14" spans="1:9">
      <c r="A14" s="554"/>
      <c r="B14" s="549"/>
      <c r="C14" s="549"/>
      <c r="D14" s="549"/>
      <c r="E14" s="549"/>
      <c r="F14" s="549"/>
      <c r="G14" s="549"/>
      <c r="H14" s="549"/>
      <c r="I14" s="553"/>
    </row>
    <row r="15" spans="1:9">
      <c r="A15" s="554"/>
      <c r="B15" s="549"/>
      <c r="C15" s="549"/>
      <c r="D15" s="549"/>
      <c r="E15" s="549"/>
      <c r="F15" s="549"/>
      <c r="G15" s="549"/>
      <c r="H15" s="549"/>
      <c r="I15" s="553"/>
    </row>
    <row r="16" spans="1:9">
      <c r="A16" s="554"/>
      <c r="B16" s="549" t="s">
        <v>700</v>
      </c>
      <c r="C16" s="549"/>
      <c r="D16" s="549"/>
      <c r="E16" s="549"/>
      <c r="F16" s="549"/>
      <c r="G16" s="549"/>
      <c r="H16" s="549"/>
      <c r="I16" s="553"/>
    </row>
    <row r="17" spans="1:9">
      <c r="A17" s="554"/>
      <c r="B17" s="549"/>
      <c r="C17" s="549"/>
      <c r="D17" s="549"/>
      <c r="E17" s="549"/>
      <c r="F17" s="549"/>
      <c r="G17" s="549"/>
      <c r="H17" s="549"/>
      <c r="I17" s="553"/>
    </row>
    <row r="18" spans="1:9">
      <c r="A18" s="554" t="s">
        <v>699</v>
      </c>
      <c r="B18" s="549"/>
      <c r="C18" s="549"/>
      <c r="D18" s="549"/>
      <c r="E18" s="549"/>
      <c r="F18" s="549"/>
      <c r="G18" s="549"/>
      <c r="H18" s="549"/>
      <c r="I18" s="553"/>
    </row>
    <row r="19" spans="1:9">
      <c r="A19" s="554"/>
      <c r="B19" s="549"/>
      <c r="C19" s="549"/>
      <c r="D19" s="549"/>
      <c r="E19" s="549"/>
      <c r="F19" s="549"/>
      <c r="G19" s="549"/>
      <c r="H19" s="549"/>
      <c r="I19" s="553"/>
    </row>
    <row r="20" spans="1:9">
      <c r="A20" s="554"/>
      <c r="B20" s="549"/>
      <c r="C20" s="549"/>
      <c r="D20" s="549"/>
      <c r="E20" s="549"/>
      <c r="F20" s="549"/>
      <c r="G20" s="549"/>
      <c r="H20" s="549"/>
      <c r="I20" s="553"/>
    </row>
    <row r="21" spans="1:9">
      <c r="A21" s="554"/>
      <c r="B21" s="549"/>
      <c r="C21" s="549"/>
      <c r="D21" s="549"/>
      <c r="E21" s="549"/>
      <c r="F21" s="549"/>
      <c r="G21" s="549"/>
      <c r="H21" s="549"/>
      <c r="I21" s="553"/>
    </row>
    <row r="22" spans="1:9" ht="30" customHeight="1">
      <c r="A22" s="562" t="s">
        <v>698</v>
      </c>
      <c r="B22" s="561"/>
      <c r="C22" s="560"/>
      <c r="D22" s="560"/>
      <c r="E22" s="560"/>
      <c r="F22" s="560"/>
      <c r="G22" s="560"/>
      <c r="H22" s="560"/>
      <c r="I22" s="559"/>
    </row>
    <row r="23" spans="1:9">
      <c r="A23" s="554"/>
      <c r="B23" s="549"/>
      <c r="C23" s="549"/>
      <c r="D23" s="549"/>
      <c r="E23" s="549"/>
      <c r="F23" s="549"/>
      <c r="G23" s="549"/>
      <c r="H23" s="549"/>
      <c r="I23" s="553"/>
    </row>
    <row r="24" spans="1:9" ht="35.1" customHeight="1">
      <c r="A24" s="558" t="s">
        <v>299</v>
      </c>
      <c r="B24" s="557" t="str">
        <f>" "&amp;入力シート!C5</f>
        <v xml:space="preserve"> ○○工業高専校舎改修工事</v>
      </c>
      <c r="C24" s="556"/>
      <c r="D24" s="556"/>
      <c r="E24" s="556"/>
      <c r="F24" s="556"/>
      <c r="G24" s="556"/>
      <c r="H24" s="556"/>
      <c r="I24" s="555"/>
    </row>
    <row r="25" spans="1:9">
      <c r="A25" s="554"/>
      <c r="B25" s="549"/>
      <c r="C25" s="549"/>
      <c r="D25" s="549"/>
      <c r="E25" s="549"/>
      <c r="F25" s="549"/>
      <c r="G25" s="549"/>
      <c r="H25" s="549"/>
      <c r="I25" s="553"/>
    </row>
    <row r="26" spans="1:9">
      <c r="A26" s="554" t="s">
        <v>697</v>
      </c>
      <c r="B26" s="549"/>
      <c r="C26" s="549"/>
      <c r="D26" s="549"/>
      <c r="E26" s="549"/>
      <c r="F26" s="549"/>
      <c r="G26" s="549"/>
      <c r="H26" s="549"/>
      <c r="I26" s="553"/>
    </row>
    <row r="27" spans="1:9">
      <c r="A27" s="554"/>
      <c r="B27" s="549"/>
      <c r="C27" s="549"/>
      <c r="D27" s="549"/>
      <c r="E27" s="549"/>
      <c r="F27" s="549"/>
      <c r="G27" s="549"/>
      <c r="H27" s="549"/>
      <c r="I27" s="553"/>
    </row>
    <row r="28" spans="1:9">
      <c r="A28" s="554"/>
      <c r="B28" s="549"/>
      <c r="C28" s="549"/>
      <c r="D28" s="549"/>
      <c r="E28" s="549"/>
      <c r="F28" s="549"/>
      <c r="G28" s="549"/>
      <c r="H28" s="549"/>
      <c r="I28" s="553"/>
    </row>
    <row r="29" spans="1:9">
      <c r="A29" s="554"/>
      <c r="B29" s="549"/>
      <c r="C29" s="549"/>
      <c r="D29" s="549"/>
      <c r="E29" s="549"/>
      <c r="F29" s="549"/>
      <c r="G29" s="549"/>
      <c r="H29" s="549"/>
      <c r="I29" s="553"/>
    </row>
    <row r="30" spans="1:9">
      <c r="A30" s="554"/>
      <c r="B30" s="549"/>
      <c r="C30" s="549"/>
      <c r="D30" s="549"/>
      <c r="E30" s="549"/>
      <c r="F30" s="549"/>
      <c r="G30" s="549"/>
      <c r="H30" s="549"/>
      <c r="I30" s="553"/>
    </row>
    <row r="31" spans="1:9">
      <c r="A31" s="554"/>
      <c r="B31" s="549"/>
      <c r="C31" s="549"/>
      <c r="D31" s="549"/>
      <c r="E31" s="549"/>
      <c r="F31" s="549"/>
      <c r="G31" s="549"/>
      <c r="H31" s="549"/>
      <c r="I31" s="553"/>
    </row>
    <row r="32" spans="1:9">
      <c r="A32" s="554"/>
      <c r="B32" s="549"/>
      <c r="C32" s="549"/>
      <c r="D32" s="549"/>
      <c r="E32" s="549"/>
      <c r="F32" s="549"/>
      <c r="G32" s="549"/>
      <c r="H32" s="549"/>
      <c r="I32" s="553"/>
    </row>
    <row r="33" spans="1:9">
      <c r="A33" s="554"/>
      <c r="B33" s="549"/>
      <c r="C33" s="549"/>
      <c r="D33" s="549"/>
      <c r="E33" s="549"/>
      <c r="F33" s="549"/>
      <c r="G33" s="549"/>
      <c r="H33" s="549"/>
      <c r="I33" s="553"/>
    </row>
    <row r="34" spans="1:9">
      <c r="A34" s="554"/>
      <c r="B34" s="549"/>
      <c r="C34" s="549"/>
      <c r="D34" s="549"/>
      <c r="E34" s="549"/>
      <c r="F34" s="549"/>
      <c r="G34" s="549"/>
      <c r="H34" s="549"/>
      <c r="I34" s="553"/>
    </row>
    <row r="35" spans="1:9">
      <c r="A35" s="554"/>
      <c r="B35" s="549"/>
      <c r="C35" s="549"/>
      <c r="D35" s="549"/>
      <c r="E35" s="549"/>
      <c r="F35" s="549"/>
      <c r="G35" s="549"/>
      <c r="H35" s="549"/>
      <c r="I35" s="553"/>
    </row>
    <row r="36" spans="1:9">
      <c r="A36" s="554"/>
      <c r="B36" s="549"/>
      <c r="C36" s="549"/>
      <c r="D36" s="549"/>
      <c r="E36" s="549"/>
      <c r="F36" s="549"/>
      <c r="G36" s="549"/>
      <c r="H36" s="549"/>
      <c r="I36" s="553"/>
    </row>
    <row r="37" spans="1:9">
      <c r="A37" s="554"/>
      <c r="B37" s="549"/>
      <c r="C37" s="549"/>
      <c r="D37" s="549"/>
      <c r="E37" s="549"/>
      <c r="F37" s="549"/>
      <c r="G37" s="549"/>
      <c r="H37" s="549"/>
      <c r="I37" s="553"/>
    </row>
    <row r="38" spans="1:9">
      <c r="A38" s="554"/>
      <c r="B38" s="549"/>
      <c r="C38" s="549"/>
      <c r="D38" s="549"/>
      <c r="E38" s="549"/>
      <c r="F38" s="549"/>
      <c r="G38" s="549"/>
      <c r="H38" s="549"/>
      <c r="I38" s="553"/>
    </row>
    <row r="39" spans="1:9">
      <c r="A39" s="554"/>
      <c r="B39" s="549"/>
      <c r="C39" s="549"/>
      <c r="D39" s="549"/>
      <c r="E39" s="549"/>
      <c r="F39" s="549"/>
      <c r="G39" s="549"/>
      <c r="H39" s="549"/>
      <c r="I39" s="553"/>
    </row>
    <row r="40" spans="1:9">
      <c r="A40" s="554"/>
      <c r="B40" s="549"/>
      <c r="C40" s="549"/>
      <c r="D40" s="549"/>
      <c r="E40" s="549"/>
      <c r="F40" s="549"/>
      <c r="G40" s="549"/>
      <c r="H40" s="549"/>
      <c r="I40" s="553"/>
    </row>
    <row r="41" spans="1:9">
      <c r="A41" s="554"/>
      <c r="B41" s="549"/>
      <c r="C41" s="549"/>
      <c r="D41" s="549"/>
      <c r="E41" s="549"/>
      <c r="F41" s="549"/>
      <c r="G41" s="549"/>
      <c r="H41" s="549"/>
      <c r="I41" s="553"/>
    </row>
    <row r="42" spans="1:9">
      <c r="A42" s="554"/>
      <c r="B42" s="549"/>
      <c r="C42" s="549"/>
      <c r="D42" s="549"/>
      <c r="E42" s="549"/>
      <c r="F42" s="549"/>
      <c r="G42" s="549"/>
      <c r="H42" s="549"/>
      <c r="I42" s="553"/>
    </row>
    <row r="43" spans="1:9">
      <c r="A43" s="554"/>
      <c r="B43" s="549"/>
      <c r="C43" s="549"/>
      <c r="D43" s="549"/>
      <c r="E43" s="549"/>
      <c r="F43" s="549"/>
      <c r="G43" s="549"/>
      <c r="H43" s="549"/>
      <c r="I43" s="553"/>
    </row>
    <row r="44" spans="1:9">
      <c r="A44" s="554"/>
      <c r="B44" s="549"/>
      <c r="C44" s="549"/>
      <c r="D44" s="549"/>
      <c r="E44" s="549"/>
      <c r="F44" s="549"/>
      <c r="G44" s="549"/>
      <c r="H44" s="549"/>
      <c r="I44" s="553"/>
    </row>
    <row r="45" spans="1:9">
      <c r="A45" s="554"/>
      <c r="B45" s="549"/>
      <c r="C45" s="549"/>
      <c r="D45" s="549"/>
      <c r="E45" s="549"/>
      <c r="F45" s="549"/>
      <c r="G45" s="549"/>
      <c r="H45" s="549"/>
      <c r="I45" s="553"/>
    </row>
    <row r="46" spans="1:9">
      <c r="A46" s="554"/>
      <c r="B46" s="549"/>
      <c r="C46" s="549"/>
      <c r="D46" s="549"/>
      <c r="E46" s="549"/>
      <c r="F46" s="549"/>
      <c r="G46" s="549"/>
      <c r="H46" s="549"/>
      <c r="I46" s="553"/>
    </row>
    <row r="47" spans="1:9">
      <c r="A47" s="554"/>
      <c r="B47" s="549"/>
      <c r="C47" s="549"/>
      <c r="D47" s="549"/>
      <c r="E47" s="549"/>
      <c r="F47" s="549"/>
      <c r="G47" s="549"/>
      <c r="H47" s="549"/>
      <c r="I47" s="553"/>
    </row>
    <row r="48" spans="1:9">
      <c r="A48" s="554"/>
      <c r="B48" s="549"/>
      <c r="C48" s="549"/>
      <c r="D48" s="549"/>
      <c r="E48" s="549"/>
      <c r="F48" s="549"/>
      <c r="G48" s="549"/>
      <c r="H48" s="549"/>
      <c r="I48" s="553"/>
    </row>
    <row r="49" spans="1:9">
      <c r="A49" s="554"/>
      <c r="B49" s="549"/>
      <c r="C49" s="549"/>
      <c r="D49" s="549"/>
      <c r="E49" s="549"/>
      <c r="F49" s="549"/>
      <c r="G49" s="549"/>
      <c r="H49" s="549"/>
      <c r="I49" s="553"/>
    </row>
    <row r="50" spans="1:9">
      <c r="A50" s="554"/>
      <c r="B50" s="549"/>
      <c r="C50" s="549"/>
      <c r="D50" s="549"/>
      <c r="E50" s="549"/>
      <c r="F50" s="549"/>
      <c r="G50" s="549"/>
      <c r="H50" s="549"/>
      <c r="I50" s="553"/>
    </row>
    <row r="51" spans="1:9">
      <c r="A51" s="554"/>
      <c r="B51" s="549"/>
      <c r="C51" s="549"/>
      <c r="D51" s="549"/>
      <c r="E51" s="549"/>
      <c r="F51" s="549"/>
      <c r="G51" s="549"/>
      <c r="H51" s="549"/>
      <c r="I51" s="553"/>
    </row>
    <row r="52" spans="1:9">
      <c r="A52" s="554"/>
      <c r="B52" s="549"/>
      <c r="C52" s="549"/>
      <c r="D52" s="549"/>
      <c r="E52" s="549"/>
      <c r="F52" s="549"/>
      <c r="G52" s="549"/>
      <c r="H52" s="549"/>
      <c r="I52" s="553"/>
    </row>
    <row r="53" spans="1:9">
      <c r="A53" s="552"/>
      <c r="B53" s="551"/>
      <c r="C53" s="551"/>
      <c r="D53" s="551"/>
      <c r="E53" s="551"/>
      <c r="F53" s="551"/>
      <c r="G53" s="551"/>
      <c r="H53" s="551"/>
      <c r="I53" s="550"/>
    </row>
    <row r="54" spans="1:9">
      <c r="A54" s="549"/>
      <c r="B54" s="549"/>
      <c r="C54" s="549"/>
      <c r="D54" s="549"/>
      <c r="E54" s="549"/>
      <c r="F54" s="549"/>
      <c r="G54" s="549"/>
      <c r="H54" s="549"/>
      <c r="I54" s="549"/>
    </row>
    <row r="55" spans="1:9">
      <c r="A55" s="549" t="s">
        <v>696</v>
      </c>
    </row>
  </sheetData>
  <phoneticPr fontId="2"/>
  <printOptions gridLinesSet="0"/>
  <pageMargins left="0.94" right="0.51" top="0.98425196850393704" bottom="0.98425196850393704" header="0.51181102362204722" footer="0.51181102362204722"/>
  <pageSetup paperSize="9" orientation="portrait" horizontalDpi="400" verticalDpi="300"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indexed="50"/>
  </sheetPr>
  <dimension ref="A1:I54"/>
  <sheetViews>
    <sheetView topLeftCell="A7" workbookViewId="0">
      <selection activeCell="E44" sqref="E44"/>
    </sheetView>
  </sheetViews>
  <sheetFormatPr defaultColWidth="9" defaultRowHeight="13.5"/>
  <cols>
    <col min="1" max="1" width="3.25" style="572" customWidth="1"/>
    <col min="2" max="2" width="4.75" style="572" customWidth="1"/>
    <col min="3" max="3" width="11" style="572" customWidth="1"/>
    <col min="4" max="4" width="2.375" style="572" customWidth="1"/>
    <col min="5" max="5" width="9.5" style="572" bestFit="1" customWidth="1"/>
    <col min="6" max="6" width="13.75" style="572" customWidth="1"/>
    <col min="7" max="7" width="5.75" style="572" customWidth="1"/>
    <col min="8" max="8" width="21.25" style="572" customWidth="1"/>
    <col min="9" max="16384" width="9" style="572"/>
  </cols>
  <sheetData>
    <row r="1" spans="1:9">
      <c r="A1" s="579" t="s">
        <v>710</v>
      </c>
    </row>
    <row r="2" spans="1:9">
      <c r="A2" s="579"/>
    </row>
    <row r="4" spans="1:9">
      <c r="I4" s="573" t="s">
        <v>709</v>
      </c>
    </row>
    <row r="8" spans="1:9">
      <c r="B8" s="2" t="str">
        <f>入力シート!K54</f>
        <v>独立行政法人国立高等専門学校機構</v>
      </c>
    </row>
    <row r="9" spans="1:9">
      <c r="B9" s="5" t="str">
        <f>" " &amp;入力シート!K55</f>
        <v xml:space="preserve"> ○○工業高等専門学校</v>
      </c>
    </row>
    <row r="10" spans="1:9">
      <c r="B10" s="2" t="str">
        <f>"  " &amp;入力シート!K56 &amp;" 殿"</f>
        <v xml:space="preserve">  契約担当役 事務部長 ○○　○○ 殿</v>
      </c>
    </row>
    <row r="11" spans="1:9">
      <c r="B11" s="2"/>
    </row>
    <row r="12" spans="1:9">
      <c r="B12" s="2"/>
    </row>
    <row r="13" spans="1:9">
      <c r="B13" s="2"/>
    </row>
    <row r="14" spans="1:9">
      <c r="B14" s="2"/>
    </row>
    <row r="15" spans="1:9">
      <c r="B15" s="2"/>
    </row>
    <row r="16" spans="1:9">
      <c r="B16" s="2"/>
    </row>
    <row r="17" spans="1:9">
      <c r="F17" s="572" t="s">
        <v>1346</v>
      </c>
      <c r="G17" s="2" t="str">
        <f>入力シート!$C$21</f>
        <v>○○県○○市○○</v>
      </c>
      <c r="H17" s="578"/>
    </row>
    <row r="18" spans="1:9">
      <c r="G18" s="2" t="str">
        <f>" "&amp;入力シート!$C$22</f>
        <v xml:space="preserve"> 株式会社 ○○組</v>
      </c>
      <c r="H18" s="578"/>
    </row>
    <row r="19" spans="1:9">
      <c r="G19" s="2" t="str">
        <f>"  "&amp;入力シート!$C$23 &amp;"     印"</f>
        <v xml:space="preserve">  代表取締役　　○○　○○     印</v>
      </c>
      <c r="H19" s="578"/>
    </row>
    <row r="20" spans="1:9">
      <c r="H20" s="578"/>
    </row>
    <row r="21" spans="1:9">
      <c r="H21" s="578"/>
    </row>
    <row r="22" spans="1:9">
      <c r="H22" s="578"/>
    </row>
    <row r="23" spans="1:9">
      <c r="H23" s="578"/>
    </row>
    <row r="24" spans="1:9">
      <c r="H24" s="578"/>
    </row>
    <row r="25" spans="1:9">
      <c r="H25" s="578"/>
    </row>
    <row r="26" spans="1:9">
      <c r="H26" s="578"/>
    </row>
    <row r="27" spans="1:9" ht="18.75">
      <c r="A27" s="2312" t="s">
        <v>708</v>
      </c>
      <c r="B27" s="2312"/>
      <c r="C27" s="2312"/>
      <c r="D27" s="2312"/>
      <c r="E27" s="2312"/>
      <c r="F27" s="2312"/>
      <c r="G27" s="2312"/>
      <c r="H27" s="2312"/>
      <c r="I27" s="2312"/>
    </row>
    <row r="34" spans="2:5">
      <c r="B34" s="572" t="s">
        <v>707</v>
      </c>
    </row>
    <row r="40" spans="2:5">
      <c r="B40" s="576" t="s">
        <v>418</v>
      </c>
      <c r="C40" s="572" t="s">
        <v>706</v>
      </c>
      <c r="E40" s="572" t="str">
        <f>工事名</f>
        <v>○○工業高専校舎改修工事</v>
      </c>
    </row>
    <row r="42" spans="2:5">
      <c r="B42" s="576" t="s">
        <v>419</v>
      </c>
      <c r="C42" s="572" t="s">
        <v>691</v>
      </c>
      <c r="E42" s="577" t="str">
        <f>請負代金</f>
        <v>金 １７５，６６５，０００円也</v>
      </c>
    </row>
    <row r="44" spans="2:5">
      <c r="B44" s="576" t="s">
        <v>657</v>
      </c>
      <c r="C44" s="572" t="s">
        <v>705</v>
      </c>
      <c r="E44" s="575" t="str">
        <f>完成検査日</f>
        <v>平成２１年  １月２９日</v>
      </c>
    </row>
    <row r="52" spans="1:8">
      <c r="A52" s="574"/>
      <c r="B52" s="574"/>
      <c r="C52" s="574"/>
      <c r="D52" s="574"/>
      <c r="E52" s="574"/>
      <c r="F52" s="574"/>
      <c r="G52" s="574"/>
      <c r="H52" s="574"/>
    </row>
    <row r="54" spans="1:8">
      <c r="B54" s="573" t="s">
        <v>704</v>
      </c>
      <c r="C54" s="572" t="s">
        <v>703</v>
      </c>
    </row>
  </sheetData>
  <mergeCells count="1">
    <mergeCell ref="A27:I27"/>
  </mergeCells>
  <phoneticPr fontId="2"/>
  <printOptions horizontalCentered="1" verticalCentered="1" gridLinesSet="0"/>
  <pageMargins left="0.35433070866141736" right="0.39370078740157483" top="0.98425196850393704" bottom="0.98425196850393704" header="0.51181102362204722" footer="0.51181102362204722"/>
  <pageSetup paperSize="9" orientation="portrait" horizontalDpi="4294967292" verticalDpi="300"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indexed="15"/>
  </sheetPr>
  <dimension ref="A1:H39"/>
  <sheetViews>
    <sheetView workbookViewId="0">
      <selection activeCell="E5" sqref="E5"/>
    </sheetView>
  </sheetViews>
  <sheetFormatPr defaultColWidth="9" defaultRowHeight="13.5"/>
  <cols>
    <col min="1" max="1" width="2.875" style="580" customWidth="1"/>
    <col min="2" max="2" width="7" style="580" customWidth="1"/>
    <col min="3" max="4" width="9" style="580"/>
    <col min="5" max="5" width="11.125" style="580" customWidth="1"/>
    <col min="6" max="6" width="9" style="580"/>
    <col min="7" max="7" width="10.875" style="580" customWidth="1"/>
    <col min="8" max="8" width="10.25" style="580" customWidth="1"/>
    <col min="9" max="16384" width="9" style="580"/>
  </cols>
  <sheetData>
    <row r="1" spans="1:8" ht="20.25" customHeight="1"/>
    <row r="2" spans="1:8" ht="26.25" customHeight="1">
      <c r="A2" s="2314" t="s">
        <v>715</v>
      </c>
      <c r="B2" s="2314"/>
      <c r="C2" s="2314"/>
      <c r="D2" s="2314"/>
      <c r="E2" s="2314"/>
      <c r="F2" s="2314"/>
      <c r="G2" s="2314"/>
      <c r="H2" s="2314"/>
    </row>
    <row r="4" spans="1:8" ht="17.25" customHeight="1"/>
    <row r="5" spans="1:8" ht="26.25" customHeight="1"/>
    <row r="6" spans="1:8">
      <c r="B6" s="580" t="str">
        <f>"　金　"&amp;DBCS(TEXT(入力シート!C20,"###,###"))&amp;"円也"</f>
        <v>　金　７０，２６６，０００円也</v>
      </c>
    </row>
    <row r="7" spans="1:8" ht="43.5" customHeight="1"/>
    <row r="8" spans="1:8" ht="38.25" customHeight="1">
      <c r="B8" s="2313" t="str">
        <f>"  ただし、平成 "&amp;DBCS(YEAR(入力シート!$C$6)-1988)&amp;"年 "&amp;IF(MONTH(入力シート!$C$6)&gt;9,"","  ")&amp;DBCS(MONTH(入力シート!$C$6))&amp;"月 "&amp;IF(DAY(入力シート!$C$6)&gt;9,""," ")&amp;DBCS(DAY(入力シート!$C$6))&amp;"日附契約書に基づく"&amp;入力シート!$C$5&amp;"の工事請負代金のうち最終回払分"</f>
        <v xml:space="preserve">  ただし、平成 ２０年 １２月 ２６日附契約書に基づく○○工業高専校舎改修工事の工事請負代金のうち最終回払分</v>
      </c>
      <c r="C8" s="2313"/>
      <c r="D8" s="2313"/>
      <c r="E8" s="2313"/>
      <c r="F8" s="2313"/>
      <c r="G8" s="2313"/>
      <c r="H8" s="2313"/>
    </row>
    <row r="9" spans="1:8" ht="18.75" customHeight="1"/>
    <row r="10" spans="1:8" ht="7.5" customHeight="1"/>
    <row r="12" spans="1:8">
      <c r="B12" s="580" t="s">
        <v>714</v>
      </c>
    </row>
    <row r="13" spans="1:8" ht="17.25" customHeight="1">
      <c r="B13" s="580" t="str">
        <f>"　　　　　　金　"&amp;DBCS(TEXT(入力シート!C17,"###,###"))&amp;"円也"</f>
        <v>　　　　　　金　１７５，６６５，０００円也</v>
      </c>
    </row>
    <row r="14" spans="1:8" ht="21" customHeight="1"/>
    <row r="15" spans="1:8">
      <c r="B15" s="580" t="s">
        <v>713</v>
      </c>
    </row>
    <row r="16" spans="1:8" ht="19.5" customHeight="1">
      <c r="B16" s="580" t="str">
        <f>"　　　　　　金　"&amp;DBCS(TEXT(入力シート!C19+入力シート!C18,"###,###"))&amp;"円也"</f>
        <v>　　　　　　金　１０５，３９９，０００円也</v>
      </c>
    </row>
    <row r="17" spans="2:5">
      <c r="B17" s="580" t="s">
        <v>712</v>
      </c>
    </row>
    <row r="21" spans="2:5" ht="19.5" customHeight="1"/>
    <row r="22" spans="2:5">
      <c r="B22" s="580" t="s">
        <v>711</v>
      </c>
    </row>
    <row r="26" spans="2:5">
      <c r="B26" s="580" t="str">
        <f>請求書提出日</f>
        <v>平成２１年  ２月  ３日</v>
      </c>
    </row>
    <row r="28" spans="2:5" ht="24.75" customHeight="1"/>
    <row r="29" spans="2:5">
      <c r="B29" s="580" t="str">
        <f>入力シート!K54</f>
        <v>独立行政法人国立高等専門学校機構</v>
      </c>
    </row>
    <row r="30" spans="2:5">
      <c r="B30" s="580" t="str">
        <f>入力シート!K58&amp;入力シート!K59</f>
        <v>○○工業高等専門学校</v>
      </c>
      <c r="E30" s="580" t="s">
        <v>530</v>
      </c>
    </row>
    <row r="37" spans="5:6">
      <c r="E37" s="580" t="s">
        <v>1347</v>
      </c>
      <c r="F37" s="580" t="str">
        <f>入力シート!$C$21</f>
        <v>○○県○○市○○</v>
      </c>
    </row>
    <row r="38" spans="5:6">
      <c r="F38" s="580" t="str">
        <f>" "&amp;入力シート!$C$22</f>
        <v xml:space="preserve"> 株式会社 ○○組</v>
      </c>
    </row>
    <row r="39" spans="5:6">
      <c r="F39" s="580" t="str">
        <f>"  "&amp;入力シート!$C$23</f>
        <v xml:space="preserve">  代表取締役　　○○　○○</v>
      </c>
    </row>
  </sheetData>
  <mergeCells count="2">
    <mergeCell ref="B8:H8"/>
    <mergeCell ref="A2:H2"/>
  </mergeCells>
  <phoneticPr fontId="2"/>
  <printOptions horizontalCentered="1" verticalCentered="1"/>
  <pageMargins left="0.78740157480314965" right="0.78740157480314965" top="0.98425196850393704" bottom="0.98425196850393704" header="0.51181102362204722" footer="0.51181102362204722"/>
  <pageSetup paperSize="9" orientation="portrait"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7"/>
  </sheetPr>
  <dimension ref="A2:N84"/>
  <sheetViews>
    <sheetView workbookViewId="0">
      <selection activeCell="C5" sqref="C5"/>
    </sheetView>
  </sheetViews>
  <sheetFormatPr defaultColWidth="9" defaultRowHeight="13.5"/>
  <cols>
    <col min="1" max="3" width="9" style="231"/>
    <col min="4" max="4" width="1.625" style="231" customWidth="1"/>
    <col min="5" max="5" width="6" style="231" customWidth="1"/>
    <col min="6" max="6" width="17.125" style="231" customWidth="1"/>
    <col min="7" max="7" width="9.5" style="231" customWidth="1"/>
    <col min="8" max="8" width="16.875" style="231" customWidth="1"/>
    <col min="9" max="9" width="6.625" style="231" customWidth="1"/>
    <col min="10" max="10" width="11.625" style="231" customWidth="1"/>
    <col min="11" max="11" width="5.625" style="231" customWidth="1"/>
    <col min="12" max="12" width="5.125" style="231" customWidth="1"/>
    <col min="13" max="13" width="15.375" style="231" customWidth="1"/>
    <col min="14" max="14" width="13.125" style="231" customWidth="1"/>
    <col min="15" max="16384" width="9" style="231"/>
  </cols>
  <sheetData>
    <row r="2" spans="1:14">
      <c r="A2" s="1538" t="s">
        <v>1269</v>
      </c>
      <c r="B2" s="1538"/>
      <c r="C2" s="1538"/>
      <c r="D2" s="1538"/>
      <c r="E2" s="1538"/>
      <c r="F2" s="1538"/>
      <c r="G2" s="1538"/>
      <c r="H2" s="1538"/>
      <c r="I2" s="1538"/>
      <c r="J2" s="1538"/>
      <c r="K2" s="1538"/>
      <c r="L2" s="1538"/>
      <c r="M2" s="1538"/>
      <c r="N2" s="1538"/>
    </row>
    <row r="3" spans="1:14">
      <c r="A3" s="1538"/>
      <c r="B3" s="1538"/>
      <c r="C3" s="1538"/>
      <c r="D3" s="1538"/>
      <c r="E3" s="1538"/>
      <c r="F3" s="1538"/>
      <c r="G3" s="1538"/>
      <c r="H3" s="1538"/>
      <c r="I3" s="1538"/>
      <c r="J3" s="1538"/>
      <c r="K3" s="1538"/>
      <c r="L3" s="1538"/>
      <c r="M3" s="1538"/>
      <c r="N3" s="1538"/>
    </row>
    <row r="5" spans="1:14">
      <c r="M5" s="232" t="s">
        <v>513</v>
      </c>
    </row>
    <row r="6" spans="1:14">
      <c r="M6" s="232" t="s">
        <v>508</v>
      </c>
    </row>
    <row r="9" spans="1:14">
      <c r="A9" s="231" t="s">
        <v>227</v>
      </c>
    </row>
    <row r="10" spans="1:14">
      <c r="A10" s="231" t="str">
        <f>入力シート!K55</f>
        <v>○○工業高等専門学校</v>
      </c>
    </row>
    <row r="11" spans="1:14">
      <c r="A11" s="231" t="str">
        <f>入力シート!K56 &amp; "  殿"</f>
        <v>契約担当役 事務部長 ○○　○○  殿</v>
      </c>
    </row>
    <row r="14" spans="1:14">
      <c r="A14" s="231" t="s">
        <v>1270</v>
      </c>
    </row>
    <row r="18" spans="2:13">
      <c r="H18" s="405" t="s">
        <v>1339</v>
      </c>
    </row>
    <row r="19" spans="2:13">
      <c r="H19" s="406" t="s">
        <v>12</v>
      </c>
      <c r="I19" s="231" t="str">
        <f>入力シート!C21</f>
        <v>○○県○○市○○</v>
      </c>
    </row>
    <row r="20" spans="2:13">
      <c r="H20" s="250"/>
    </row>
    <row r="21" spans="2:13">
      <c r="H21" s="406" t="s">
        <v>13</v>
      </c>
      <c r="I21" s="231" t="str">
        <f>入力シート!C22</f>
        <v>株式会社 ○○組</v>
      </c>
    </row>
    <row r="22" spans="2:13">
      <c r="H22" s="236"/>
      <c r="I22" s="236" t="str">
        <f>入力シート!C23 &amp;"　　　　印"</f>
        <v>代表取締役　　○○　○○　　　　印</v>
      </c>
      <c r="J22" s="236"/>
      <c r="K22" s="236"/>
      <c r="L22" s="236"/>
      <c r="M22" s="236"/>
    </row>
    <row r="26" spans="2:13">
      <c r="B26" s="1539" t="s">
        <v>509</v>
      </c>
      <c r="C26" s="1539"/>
      <c r="E26" s="236" t="str">
        <f>入力シート!C5</f>
        <v>○○工業高専校舎改修工事</v>
      </c>
      <c r="F26" s="236"/>
      <c r="G26" s="236"/>
      <c r="H26" s="236"/>
      <c r="I26" s="236"/>
      <c r="J26" s="236"/>
      <c r="K26" s="236"/>
      <c r="L26" s="236"/>
    </row>
    <row r="28" spans="2:13">
      <c r="B28" s="1539" t="s">
        <v>510</v>
      </c>
      <c r="C28" s="1539"/>
      <c r="E28" s="236" t="str">
        <f>"　金"&amp;DBCS(TEXT(入力シート!$C$17,"###,###"))&amp;"円也"</f>
        <v>　金１７５，６６５，０００円也</v>
      </c>
      <c r="F28" s="236"/>
      <c r="G28" s="236"/>
      <c r="I28" s="237" t="str">
        <f>"契約年月日    　平成  "&amp;DBCS(YEAR(入力シート!C6)-1988)&amp;"年"&amp;IF(MONTH(入力シート!C6)&gt;9,"","  ")&amp;DBCS(MONTH(入力シート!C6))&amp;"月"&amp;IF(DAY(入力シート!C6)&gt;9,""," ")&amp;DBCS(DAY(入力シート!C6))&amp;"日"</f>
        <v>契約年月日    　平成  ２０年１２月２６日</v>
      </c>
      <c r="J28" s="237"/>
      <c r="K28" s="237"/>
      <c r="L28" s="237"/>
    </row>
    <row r="30" spans="2:13">
      <c r="B30" s="1539" t="s">
        <v>478</v>
      </c>
      <c r="C30" s="1539"/>
      <c r="E30" s="236" t="str">
        <f>入力シート!K45</f>
        <v>○○県○○市○○町○○番地</v>
      </c>
      <c r="F30" s="236"/>
      <c r="G30" s="236"/>
      <c r="H30" s="236"/>
      <c r="I30" s="236"/>
      <c r="J30" s="236"/>
      <c r="K30" s="236"/>
      <c r="L30" s="236"/>
    </row>
    <row r="32" spans="2:13">
      <c r="B32" s="1539" t="s">
        <v>512</v>
      </c>
      <c r="C32" s="1539"/>
      <c r="E32" s="231" t="s">
        <v>11</v>
      </c>
      <c r="F32" s="403">
        <f>入力シート!C32</f>
        <v>39626</v>
      </c>
      <c r="G32" s="404" t="s">
        <v>457</v>
      </c>
      <c r="H32" s="403">
        <f>入力シート!C33</f>
        <v>39814</v>
      </c>
    </row>
    <row r="38" spans="1:14" ht="27" customHeight="1" thickBot="1">
      <c r="A38" s="231" t="s">
        <v>507</v>
      </c>
    </row>
    <row r="39" spans="1:14" ht="24" customHeight="1" thickBot="1">
      <c r="A39" s="1540" t="s">
        <v>252</v>
      </c>
      <c r="B39" s="1541"/>
      <c r="C39" s="1541"/>
      <c r="D39" s="1542"/>
      <c r="E39" s="1543" t="s">
        <v>524</v>
      </c>
      <c r="F39" s="1543"/>
      <c r="G39" s="1543"/>
      <c r="H39" s="338" t="s">
        <v>525</v>
      </c>
      <c r="I39" s="333" t="s">
        <v>251</v>
      </c>
      <c r="J39" s="1544" t="s">
        <v>503</v>
      </c>
      <c r="K39" s="1541"/>
      <c r="L39" s="1542"/>
      <c r="M39" s="1543" t="s">
        <v>523</v>
      </c>
      <c r="N39" s="1545"/>
    </row>
    <row r="40" spans="1:14" ht="31.5" customHeight="1">
      <c r="A40" s="1549"/>
      <c r="B40" s="1550"/>
      <c r="C40" s="1550"/>
      <c r="D40" s="1550"/>
      <c r="E40" s="1550"/>
      <c r="F40" s="1550"/>
      <c r="G40" s="1550"/>
      <c r="H40" s="335"/>
      <c r="I40" s="327"/>
      <c r="J40" s="1551"/>
      <c r="K40" s="1552"/>
      <c r="L40" s="1553"/>
      <c r="M40" s="1550"/>
      <c r="N40" s="1554"/>
    </row>
    <row r="41" spans="1:14" ht="31.5" customHeight="1">
      <c r="A41" s="1546"/>
      <c r="B41" s="1547"/>
      <c r="C41" s="1547"/>
      <c r="D41" s="1547"/>
      <c r="E41" s="1547"/>
      <c r="F41" s="1547"/>
      <c r="G41" s="1547"/>
      <c r="H41" s="336"/>
      <c r="I41" s="238"/>
      <c r="J41" s="1547"/>
      <c r="K41" s="1547"/>
      <c r="L41" s="1547"/>
      <c r="M41" s="1547"/>
      <c r="N41" s="1548"/>
    </row>
    <row r="42" spans="1:14" ht="31.5" customHeight="1">
      <c r="A42" s="1546"/>
      <c r="B42" s="1547"/>
      <c r="C42" s="1547"/>
      <c r="D42" s="1547"/>
      <c r="E42" s="1547"/>
      <c r="F42" s="1547"/>
      <c r="G42" s="1547"/>
      <c r="H42" s="336"/>
      <c r="I42" s="238"/>
      <c r="J42" s="1547"/>
      <c r="K42" s="1547"/>
      <c r="L42" s="1547"/>
      <c r="M42" s="1547"/>
      <c r="N42" s="1548"/>
    </row>
    <row r="43" spans="1:14" ht="31.5" customHeight="1">
      <c r="A43" s="1546"/>
      <c r="B43" s="1547"/>
      <c r="C43" s="1547"/>
      <c r="D43" s="1547"/>
      <c r="E43" s="1547"/>
      <c r="F43" s="1547"/>
      <c r="G43" s="1547"/>
      <c r="H43" s="336"/>
      <c r="I43" s="238"/>
      <c r="J43" s="1547"/>
      <c r="K43" s="1547"/>
      <c r="L43" s="1547"/>
      <c r="M43" s="1547"/>
      <c r="N43" s="1548"/>
    </row>
    <row r="44" spans="1:14" ht="31.5" customHeight="1">
      <c r="A44" s="1546"/>
      <c r="B44" s="1547"/>
      <c r="C44" s="1547"/>
      <c r="D44" s="1547"/>
      <c r="E44" s="1547"/>
      <c r="F44" s="1547"/>
      <c r="G44" s="1547"/>
      <c r="H44" s="336"/>
      <c r="I44" s="238"/>
      <c r="J44" s="1547"/>
      <c r="K44" s="1547"/>
      <c r="L44" s="1547"/>
      <c r="M44" s="1547"/>
      <c r="N44" s="1548"/>
    </row>
    <row r="45" spans="1:14" ht="31.5" customHeight="1">
      <c r="A45" s="1546"/>
      <c r="B45" s="1547"/>
      <c r="C45" s="1547"/>
      <c r="D45" s="1547"/>
      <c r="E45" s="1547"/>
      <c r="F45" s="1547"/>
      <c r="G45" s="1547"/>
      <c r="H45" s="336"/>
      <c r="I45" s="238"/>
      <c r="J45" s="1547"/>
      <c r="K45" s="1547"/>
      <c r="L45" s="1547"/>
      <c r="M45" s="1547"/>
      <c r="N45" s="1548"/>
    </row>
    <row r="46" spans="1:14" ht="31.5" customHeight="1">
      <c r="A46" s="1546"/>
      <c r="B46" s="1547"/>
      <c r="C46" s="1547"/>
      <c r="D46" s="1547"/>
      <c r="E46" s="1547"/>
      <c r="F46" s="1547"/>
      <c r="G46" s="1547"/>
      <c r="H46" s="336"/>
      <c r="I46" s="238"/>
      <c r="J46" s="1547"/>
      <c r="K46" s="1547"/>
      <c r="L46" s="1547"/>
      <c r="M46" s="1547"/>
      <c r="N46" s="1548"/>
    </row>
    <row r="47" spans="1:14" ht="31.5" customHeight="1">
      <c r="A47" s="1546"/>
      <c r="B47" s="1547"/>
      <c r="C47" s="1547"/>
      <c r="D47" s="1547"/>
      <c r="E47" s="1547"/>
      <c r="F47" s="1547"/>
      <c r="G47" s="1547"/>
      <c r="H47" s="336"/>
      <c r="I47" s="238"/>
      <c r="J47" s="1547"/>
      <c r="K47" s="1547"/>
      <c r="L47" s="1547"/>
      <c r="M47" s="1547"/>
      <c r="N47" s="1548"/>
    </row>
    <row r="48" spans="1:14" ht="31.5" customHeight="1">
      <c r="A48" s="1546"/>
      <c r="B48" s="1547"/>
      <c r="C48" s="1547"/>
      <c r="D48" s="1547"/>
      <c r="E48" s="1547"/>
      <c r="F48" s="1547"/>
      <c r="G48" s="1547"/>
      <c r="H48" s="336"/>
      <c r="I48" s="238"/>
      <c r="J48" s="1547"/>
      <c r="K48" s="1547"/>
      <c r="L48" s="1547"/>
      <c r="M48" s="1547"/>
      <c r="N48" s="1548"/>
    </row>
    <row r="49" spans="1:14" ht="31.5" customHeight="1">
      <c r="A49" s="1546"/>
      <c r="B49" s="1547"/>
      <c r="C49" s="1547"/>
      <c r="D49" s="1547"/>
      <c r="E49" s="1547"/>
      <c r="F49" s="1547"/>
      <c r="G49" s="1547"/>
      <c r="H49" s="336"/>
      <c r="I49" s="238"/>
      <c r="J49" s="1547"/>
      <c r="K49" s="1547"/>
      <c r="L49" s="1547"/>
      <c r="M49" s="1547"/>
      <c r="N49" s="1548"/>
    </row>
    <row r="50" spans="1:14" ht="31.5" customHeight="1">
      <c r="A50" s="1546"/>
      <c r="B50" s="1547"/>
      <c r="C50" s="1547"/>
      <c r="D50" s="1547"/>
      <c r="E50" s="1547"/>
      <c r="F50" s="1547"/>
      <c r="G50" s="1547"/>
      <c r="H50" s="336"/>
      <c r="I50" s="238"/>
      <c r="J50" s="1555"/>
      <c r="K50" s="1556"/>
      <c r="L50" s="1557"/>
      <c r="M50" s="1547"/>
      <c r="N50" s="1548"/>
    </row>
    <row r="51" spans="1:14" ht="31.5" customHeight="1" thickBot="1">
      <c r="A51" s="1558"/>
      <c r="B51" s="1559"/>
      <c r="C51" s="1559"/>
      <c r="D51" s="1559"/>
      <c r="E51" s="1559"/>
      <c r="F51" s="1559"/>
      <c r="G51" s="1559"/>
      <c r="H51" s="337"/>
      <c r="I51" s="330"/>
      <c r="J51" s="1560"/>
      <c r="K51" s="1561"/>
      <c r="L51" s="1562"/>
      <c r="M51" s="1559"/>
      <c r="N51" s="1563"/>
    </row>
    <row r="52" spans="1:14" ht="31.5" customHeight="1">
      <c r="M52" s="326"/>
      <c r="N52" s="326"/>
    </row>
    <row r="53" spans="1:14" ht="31.5" customHeight="1" thickBot="1">
      <c r="A53" s="231" t="s">
        <v>506</v>
      </c>
    </row>
    <row r="54" spans="1:14" ht="24" customHeight="1" thickBot="1">
      <c r="A54" s="1540" t="s">
        <v>252</v>
      </c>
      <c r="B54" s="1541"/>
      <c r="C54" s="1541"/>
      <c r="D54" s="1542"/>
      <c r="E54" s="1543" t="s">
        <v>524</v>
      </c>
      <c r="F54" s="1543"/>
      <c r="G54" s="1543"/>
      <c r="H54" s="338" t="s">
        <v>525</v>
      </c>
      <c r="I54" s="333" t="s">
        <v>251</v>
      </c>
      <c r="J54" s="1544" t="s">
        <v>503</v>
      </c>
      <c r="K54" s="1541"/>
      <c r="L54" s="1542"/>
      <c r="M54" s="1543" t="s">
        <v>523</v>
      </c>
      <c r="N54" s="1545"/>
    </row>
    <row r="55" spans="1:14" ht="31.5" customHeight="1">
      <c r="A55" s="1549"/>
      <c r="B55" s="1550"/>
      <c r="C55" s="1550"/>
      <c r="D55" s="1550"/>
      <c r="E55" s="1550"/>
      <c r="F55" s="1550"/>
      <c r="G55" s="1550"/>
      <c r="H55" s="335"/>
      <c r="I55" s="327"/>
      <c r="J55" s="1551"/>
      <c r="K55" s="1552"/>
      <c r="L55" s="1553"/>
      <c r="M55" s="1550"/>
      <c r="N55" s="1554"/>
    </row>
    <row r="56" spans="1:14" ht="31.5" customHeight="1">
      <c r="A56" s="1546"/>
      <c r="B56" s="1547"/>
      <c r="C56" s="1547"/>
      <c r="D56" s="1547"/>
      <c r="E56" s="1547"/>
      <c r="F56" s="1547"/>
      <c r="G56" s="1547"/>
      <c r="H56" s="336"/>
      <c r="I56" s="238"/>
      <c r="J56" s="1547"/>
      <c r="K56" s="1547"/>
      <c r="L56" s="1547"/>
      <c r="M56" s="1547"/>
      <c r="N56" s="1548"/>
    </row>
    <row r="57" spans="1:14" ht="31.5" customHeight="1">
      <c r="A57" s="1546"/>
      <c r="B57" s="1547"/>
      <c r="C57" s="1547"/>
      <c r="D57" s="1547"/>
      <c r="E57" s="1547"/>
      <c r="F57" s="1547"/>
      <c r="G57" s="1547"/>
      <c r="H57" s="336"/>
      <c r="I57" s="238"/>
      <c r="J57" s="1547"/>
      <c r="K57" s="1547"/>
      <c r="L57" s="1547"/>
      <c r="M57" s="1547"/>
      <c r="N57" s="1548"/>
    </row>
    <row r="58" spans="1:14" ht="31.5" customHeight="1">
      <c r="A58" s="1546"/>
      <c r="B58" s="1547"/>
      <c r="C58" s="1547"/>
      <c r="D58" s="1547"/>
      <c r="E58" s="1547"/>
      <c r="F58" s="1547"/>
      <c r="G58" s="1547"/>
      <c r="H58" s="336"/>
      <c r="I58" s="238"/>
      <c r="J58" s="1547"/>
      <c r="K58" s="1547"/>
      <c r="L58" s="1547"/>
      <c r="M58" s="1547"/>
      <c r="N58" s="1548"/>
    </row>
    <row r="59" spans="1:14" ht="31.5" customHeight="1">
      <c r="A59" s="1546"/>
      <c r="B59" s="1547"/>
      <c r="C59" s="1547"/>
      <c r="D59" s="1547"/>
      <c r="E59" s="1547"/>
      <c r="F59" s="1547"/>
      <c r="G59" s="1547"/>
      <c r="H59" s="336"/>
      <c r="I59" s="238"/>
      <c r="J59" s="1547"/>
      <c r="K59" s="1547"/>
      <c r="L59" s="1547"/>
      <c r="M59" s="1547"/>
      <c r="N59" s="1548"/>
    </row>
    <row r="60" spans="1:14" ht="31.5" customHeight="1">
      <c r="A60" s="1546"/>
      <c r="B60" s="1547"/>
      <c r="C60" s="1547"/>
      <c r="D60" s="1547"/>
      <c r="E60" s="1547"/>
      <c r="F60" s="1547"/>
      <c r="G60" s="1547"/>
      <c r="H60" s="336"/>
      <c r="I60" s="238"/>
      <c r="J60" s="1547"/>
      <c r="K60" s="1547"/>
      <c r="L60" s="1547"/>
      <c r="M60" s="1547"/>
      <c r="N60" s="1548"/>
    </row>
    <row r="61" spans="1:14" ht="31.5" customHeight="1">
      <c r="A61" s="1546"/>
      <c r="B61" s="1547"/>
      <c r="C61" s="1547"/>
      <c r="D61" s="1547"/>
      <c r="E61" s="1547"/>
      <c r="F61" s="1547"/>
      <c r="G61" s="1547"/>
      <c r="H61" s="336"/>
      <c r="I61" s="238"/>
      <c r="J61" s="1547"/>
      <c r="K61" s="1547"/>
      <c r="L61" s="1547"/>
      <c r="M61" s="1547"/>
      <c r="N61" s="1548"/>
    </row>
    <row r="62" spans="1:14" ht="31.5" customHeight="1">
      <c r="A62" s="1546"/>
      <c r="B62" s="1547"/>
      <c r="C62" s="1547"/>
      <c r="D62" s="1547"/>
      <c r="E62" s="1547"/>
      <c r="F62" s="1547"/>
      <c r="G62" s="1547"/>
      <c r="H62" s="336"/>
      <c r="I62" s="238"/>
      <c r="J62" s="1547"/>
      <c r="K62" s="1547"/>
      <c r="L62" s="1547"/>
      <c r="M62" s="1547"/>
      <c r="N62" s="1548"/>
    </row>
    <row r="63" spans="1:14" ht="31.5" customHeight="1">
      <c r="A63" s="1546"/>
      <c r="B63" s="1547"/>
      <c r="C63" s="1547"/>
      <c r="D63" s="1547"/>
      <c r="E63" s="1547"/>
      <c r="F63" s="1547"/>
      <c r="G63" s="1547"/>
      <c r="H63" s="336"/>
      <c r="I63" s="238"/>
      <c r="J63" s="1547"/>
      <c r="K63" s="1547"/>
      <c r="L63" s="1547"/>
      <c r="M63" s="1547"/>
      <c r="N63" s="1548"/>
    </row>
    <row r="64" spans="1:14" ht="31.5" customHeight="1">
      <c r="A64" s="1546"/>
      <c r="B64" s="1547"/>
      <c r="C64" s="1547"/>
      <c r="D64" s="1547"/>
      <c r="E64" s="1547"/>
      <c r="F64" s="1547"/>
      <c r="G64" s="1547"/>
      <c r="H64" s="336"/>
      <c r="I64" s="238"/>
      <c r="J64" s="1547"/>
      <c r="K64" s="1547"/>
      <c r="L64" s="1547"/>
      <c r="M64" s="1547"/>
      <c r="N64" s="1548"/>
    </row>
    <row r="65" spans="1:14" ht="31.5" customHeight="1">
      <c r="A65" s="1546"/>
      <c r="B65" s="1547"/>
      <c r="C65" s="1547"/>
      <c r="D65" s="1547"/>
      <c r="E65" s="1547"/>
      <c r="F65" s="1547"/>
      <c r="G65" s="1547"/>
      <c r="H65" s="336"/>
      <c r="I65" s="238"/>
      <c r="J65" s="1555"/>
      <c r="K65" s="1556"/>
      <c r="L65" s="1557"/>
      <c r="M65" s="1547"/>
      <c r="N65" s="1548"/>
    </row>
    <row r="66" spans="1:14" ht="31.5" customHeight="1" thickBot="1">
      <c r="A66" s="1558"/>
      <c r="B66" s="1559"/>
      <c r="C66" s="1559"/>
      <c r="D66" s="1559"/>
      <c r="E66" s="1559"/>
      <c r="F66" s="1559"/>
      <c r="G66" s="1559"/>
      <c r="H66" s="337"/>
      <c r="I66" s="330"/>
      <c r="J66" s="1560"/>
      <c r="K66" s="1561"/>
      <c r="L66" s="1562"/>
      <c r="M66" s="1559"/>
      <c r="N66" s="1563"/>
    </row>
    <row r="67" spans="1:14" ht="31.5" customHeight="1"/>
    <row r="69" spans="1:14" ht="26.25" customHeight="1" thickBot="1">
      <c r="A69" s="239" t="s">
        <v>505</v>
      </c>
    </row>
    <row r="70" spans="1:14" ht="30.75" customHeight="1" thickBot="1">
      <c r="A70" s="1566" t="s">
        <v>252</v>
      </c>
      <c r="B70" s="1543"/>
      <c r="C70" s="1543"/>
      <c r="D70" s="1543"/>
      <c r="E70" s="1543" t="s">
        <v>524</v>
      </c>
      <c r="F70" s="1543"/>
      <c r="G70" s="1543"/>
      <c r="H70" s="333" t="s">
        <v>525</v>
      </c>
      <c r="I70" s="333" t="s">
        <v>251</v>
      </c>
      <c r="J70" s="344" t="s">
        <v>504</v>
      </c>
      <c r="K70" s="1567" t="s">
        <v>526</v>
      </c>
      <c r="L70" s="1567"/>
      <c r="M70" s="1567"/>
      <c r="N70" s="334" t="s">
        <v>502</v>
      </c>
    </row>
    <row r="71" spans="1:14" ht="30.75" customHeight="1">
      <c r="A71" s="1549"/>
      <c r="B71" s="1550"/>
      <c r="C71" s="1550"/>
      <c r="D71" s="1550"/>
      <c r="E71" s="1550"/>
      <c r="F71" s="1550"/>
      <c r="G71" s="1550"/>
      <c r="H71" s="328"/>
      <c r="I71" s="327"/>
      <c r="J71" s="343"/>
      <c r="K71" s="1564"/>
      <c r="L71" s="1564"/>
      <c r="M71" s="1564"/>
      <c r="N71" s="332"/>
    </row>
    <row r="72" spans="1:14" ht="30.75" customHeight="1">
      <c r="A72" s="1546"/>
      <c r="B72" s="1547"/>
      <c r="C72" s="1547"/>
      <c r="D72" s="1547"/>
      <c r="E72" s="1547"/>
      <c r="F72" s="1547"/>
      <c r="G72" s="1547"/>
      <c r="H72" s="339"/>
      <c r="I72" s="238"/>
      <c r="J72" s="341"/>
      <c r="K72" s="1565"/>
      <c r="L72" s="1565"/>
      <c r="M72" s="1565"/>
      <c r="N72" s="329"/>
    </row>
    <row r="73" spans="1:14" ht="30.75" customHeight="1">
      <c r="A73" s="1546"/>
      <c r="B73" s="1547"/>
      <c r="C73" s="1547"/>
      <c r="D73" s="1547"/>
      <c r="E73" s="1547"/>
      <c r="F73" s="1547"/>
      <c r="G73" s="1547"/>
      <c r="H73" s="339"/>
      <c r="I73" s="238"/>
      <c r="J73" s="341"/>
      <c r="K73" s="1565"/>
      <c r="L73" s="1565"/>
      <c r="M73" s="1565"/>
      <c r="N73" s="329"/>
    </row>
    <row r="74" spans="1:14" ht="30.75" customHeight="1">
      <c r="A74" s="1546"/>
      <c r="B74" s="1547"/>
      <c r="C74" s="1547"/>
      <c r="D74" s="1547"/>
      <c r="E74" s="1547"/>
      <c r="F74" s="1547"/>
      <c r="G74" s="1547"/>
      <c r="H74" s="339"/>
      <c r="I74" s="238"/>
      <c r="J74" s="341"/>
      <c r="K74" s="1565"/>
      <c r="L74" s="1565"/>
      <c r="M74" s="1565"/>
      <c r="N74" s="329"/>
    </row>
    <row r="75" spans="1:14" ht="30.75" customHeight="1">
      <c r="A75" s="1546"/>
      <c r="B75" s="1547"/>
      <c r="C75" s="1547"/>
      <c r="D75" s="1547"/>
      <c r="E75" s="1547"/>
      <c r="F75" s="1547"/>
      <c r="G75" s="1547"/>
      <c r="H75" s="339"/>
      <c r="I75" s="238"/>
      <c r="J75" s="341"/>
      <c r="K75" s="1565"/>
      <c r="L75" s="1565"/>
      <c r="M75" s="1565"/>
      <c r="N75" s="329"/>
    </row>
    <row r="76" spans="1:14" ht="30.75" customHeight="1">
      <c r="A76" s="1546"/>
      <c r="B76" s="1547"/>
      <c r="C76" s="1547"/>
      <c r="D76" s="1547"/>
      <c r="E76" s="1547"/>
      <c r="F76" s="1547"/>
      <c r="G76" s="1547"/>
      <c r="H76" s="339"/>
      <c r="I76" s="238"/>
      <c r="J76" s="341"/>
      <c r="K76" s="1565"/>
      <c r="L76" s="1565"/>
      <c r="M76" s="1565"/>
      <c r="N76" s="329"/>
    </row>
    <row r="77" spans="1:14" ht="30.75" customHeight="1">
      <c r="A77" s="1546"/>
      <c r="B77" s="1547"/>
      <c r="C77" s="1547"/>
      <c r="D77" s="1547"/>
      <c r="E77" s="1547"/>
      <c r="F77" s="1547"/>
      <c r="G77" s="1547"/>
      <c r="H77" s="339"/>
      <c r="I77" s="238"/>
      <c r="J77" s="341"/>
      <c r="K77" s="1565"/>
      <c r="L77" s="1565"/>
      <c r="M77" s="1565"/>
      <c r="N77" s="329"/>
    </row>
    <row r="78" spans="1:14" ht="30.75" customHeight="1">
      <c r="A78" s="1546"/>
      <c r="B78" s="1547"/>
      <c r="C78" s="1547"/>
      <c r="D78" s="1547"/>
      <c r="E78" s="1547"/>
      <c r="F78" s="1547"/>
      <c r="G78" s="1547"/>
      <c r="H78" s="339"/>
      <c r="I78" s="238"/>
      <c r="J78" s="341"/>
      <c r="K78" s="1565"/>
      <c r="L78" s="1565"/>
      <c r="M78" s="1565"/>
      <c r="N78" s="329"/>
    </row>
    <row r="79" spans="1:14" ht="30.75" customHeight="1">
      <c r="A79" s="1546"/>
      <c r="B79" s="1547"/>
      <c r="C79" s="1547"/>
      <c r="D79" s="1547"/>
      <c r="E79" s="1547"/>
      <c r="F79" s="1547"/>
      <c r="G79" s="1547"/>
      <c r="H79" s="339"/>
      <c r="I79" s="238"/>
      <c r="J79" s="341"/>
      <c r="K79" s="1565"/>
      <c r="L79" s="1565"/>
      <c r="M79" s="1565"/>
      <c r="N79" s="329"/>
    </row>
    <row r="80" spans="1:14" ht="30.75" customHeight="1">
      <c r="A80" s="1546"/>
      <c r="B80" s="1547"/>
      <c r="C80" s="1547"/>
      <c r="D80" s="1547"/>
      <c r="E80" s="1547"/>
      <c r="F80" s="1547"/>
      <c r="G80" s="1547"/>
      <c r="H80" s="339"/>
      <c r="I80" s="238"/>
      <c r="J80" s="341"/>
      <c r="K80" s="1565"/>
      <c r="L80" s="1565"/>
      <c r="M80" s="1565"/>
      <c r="N80" s="329"/>
    </row>
    <row r="81" spans="1:14" ht="30.75" customHeight="1">
      <c r="A81" s="1546"/>
      <c r="B81" s="1547"/>
      <c r="C81" s="1547"/>
      <c r="D81" s="1547"/>
      <c r="E81" s="1547"/>
      <c r="F81" s="1547"/>
      <c r="G81" s="1547"/>
      <c r="H81" s="339"/>
      <c r="I81" s="238"/>
      <c r="J81" s="341"/>
      <c r="K81" s="1565"/>
      <c r="L81" s="1565"/>
      <c r="M81" s="1565"/>
      <c r="N81" s="329"/>
    </row>
    <row r="82" spans="1:14" ht="30.75" customHeight="1">
      <c r="A82" s="1546"/>
      <c r="B82" s="1547"/>
      <c r="C82" s="1547"/>
      <c r="D82" s="1547"/>
      <c r="E82" s="1547"/>
      <c r="F82" s="1547"/>
      <c r="G82" s="1547"/>
      <c r="H82" s="339"/>
      <c r="I82" s="238"/>
      <c r="J82" s="341"/>
      <c r="K82" s="1565"/>
      <c r="L82" s="1565"/>
      <c r="M82" s="1565"/>
      <c r="N82" s="329"/>
    </row>
    <row r="83" spans="1:14" ht="30.75" customHeight="1">
      <c r="A83" s="1546"/>
      <c r="B83" s="1547"/>
      <c r="C83" s="1547"/>
      <c r="D83" s="1547"/>
      <c r="E83" s="1547"/>
      <c r="F83" s="1547"/>
      <c r="G83" s="1547"/>
      <c r="H83" s="339"/>
      <c r="I83" s="238"/>
      <c r="J83" s="341"/>
      <c r="K83" s="1565"/>
      <c r="L83" s="1565"/>
      <c r="M83" s="1565"/>
      <c r="N83" s="329"/>
    </row>
    <row r="84" spans="1:14" ht="30.75" customHeight="1" thickBot="1">
      <c r="A84" s="1558"/>
      <c r="B84" s="1559"/>
      <c r="C84" s="1559"/>
      <c r="D84" s="1559"/>
      <c r="E84" s="1559"/>
      <c r="F84" s="1559"/>
      <c r="G84" s="1559"/>
      <c r="H84" s="340"/>
      <c r="I84" s="330"/>
      <c r="J84" s="342"/>
      <c r="K84" s="1568"/>
      <c r="L84" s="1568"/>
      <c r="M84" s="1568"/>
      <c r="N84" s="331"/>
    </row>
  </sheetData>
  <mergeCells count="154">
    <mergeCell ref="A83:D83"/>
    <mergeCell ref="E83:G83"/>
    <mergeCell ref="K83:M83"/>
    <mergeCell ref="A84:D84"/>
    <mergeCell ref="E84:G84"/>
    <mergeCell ref="K84:M84"/>
    <mergeCell ref="A81:D81"/>
    <mergeCell ref="E81:G81"/>
    <mergeCell ref="K81:M81"/>
    <mergeCell ref="A82:D82"/>
    <mergeCell ref="E82:G82"/>
    <mergeCell ref="K82:M82"/>
    <mergeCell ref="A79:D79"/>
    <mergeCell ref="E79:G79"/>
    <mergeCell ref="K79:M79"/>
    <mergeCell ref="A80:D80"/>
    <mergeCell ref="E80:G80"/>
    <mergeCell ref="K80:M80"/>
    <mergeCell ref="A77:D77"/>
    <mergeCell ref="E77:G77"/>
    <mergeCell ref="K77:M77"/>
    <mergeCell ref="A78:D78"/>
    <mergeCell ref="E78:G78"/>
    <mergeCell ref="K78:M78"/>
    <mergeCell ref="A75:D75"/>
    <mergeCell ref="E75:G75"/>
    <mergeCell ref="K75:M75"/>
    <mergeCell ref="A76:D76"/>
    <mergeCell ref="E76:G76"/>
    <mergeCell ref="K76:M76"/>
    <mergeCell ref="A73:D73"/>
    <mergeCell ref="E73:G73"/>
    <mergeCell ref="K73:M73"/>
    <mergeCell ref="A74:D74"/>
    <mergeCell ref="E74:G74"/>
    <mergeCell ref="K74:M74"/>
    <mergeCell ref="A71:D71"/>
    <mergeCell ref="E71:G71"/>
    <mergeCell ref="K71:M71"/>
    <mergeCell ref="A72:D72"/>
    <mergeCell ref="E72:G72"/>
    <mergeCell ref="K72:M72"/>
    <mergeCell ref="A66:D66"/>
    <mergeCell ref="E66:G66"/>
    <mergeCell ref="J66:L66"/>
    <mergeCell ref="M66:N66"/>
    <mergeCell ref="A70:D70"/>
    <mergeCell ref="E70:G70"/>
    <mergeCell ref="K70:M70"/>
    <mergeCell ref="A64:D64"/>
    <mergeCell ref="E64:G64"/>
    <mergeCell ref="J64:L64"/>
    <mergeCell ref="M64:N64"/>
    <mergeCell ref="A65:D65"/>
    <mergeCell ref="E65:G65"/>
    <mergeCell ref="J65:L65"/>
    <mergeCell ref="M65:N65"/>
    <mergeCell ref="A62:D62"/>
    <mergeCell ref="E62:G62"/>
    <mergeCell ref="J62:L62"/>
    <mergeCell ref="M62:N62"/>
    <mergeCell ref="A63:D63"/>
    <mergeCell ref="E63:G63"/>
    <mergeCell ref="J63:L63"/>
    <mergeCell ref="M63:N63"/>
    <mergeCell ref="A60:D60"/>
    <mergeCell ref="E60:G60"/>
    <mergeCell ref="J60:L60"/>
    <mergeCell ref="M60:N60"/>
    <mergeCell ref="A61:D61"/>
    <mergeCell ref="E61:G61"/>
    <mergeCell ref="J61:L61"/>
    <mergeCell ref="M61:N61"/>
    <mergeCell ref="A58:D58"/>
    <mergeCell ref="E58:G58"/>
    <mergeCell ref="J58:L58"/>
    <mergeCell ref="M58:N58"/>
    <mergeCell ref="A59:D59"/>
    <mergeCell ref="E59:G59"/>
    <mergeCell ref="J59:L59"/>
    <mergeCell ref="M59:N59"/>
    <mergeCell ref="A56:D56"/>
    <mergeCell ref="E56:G56"/>
    <mergeCell ref="J56:L56"/>
    <mergeCell ref="M56:N56"/>
    <mergeCell ref="A57:D57"/>
    <mergeCell ref="E57:G57"/>
    <mergeCell ref="J57:L57"/>
    <mergeCell ref="M57:N57"/>
    <mergeCell ref="A54:D54"/>
    <mergeCell ref="E54:G54"/>
    <mergeCell ref="J54:L54"/>
    <mergeCell ref="M54:N54"/>
    <mergeCell ref="A55:D55"/>
    <mergeCell ref="E55:G55"/>
    <mergeCell ref="J55:L55"/>
    <mergeCell ref="M55:N55"/>
    <mergeCell ref="A50:D50"/>
    <mergeCell ref="E50:G50"/>
    <mergeCell ref="J50:L50"/>
    <mergeCell ref="M50:N50"/>
    <mergeCell ref="A51:D51"/>
    <mergeCell ref="E51:G51"/>
    <mergeCell ref="J51:L51"/>
    <mergeCell ref="M51:N51"/>
    <mergeCell ref="A48:D48"/>
    <mergeCell ref="E48:G48"/>
    <mergeCell ref="J48:L48"/>
    <mergeCell ref="M48:N48"/>
    <mergeCell ref="A49:D49"/>
    <mergeCell ref="E49:G49"/>
    <mergeCell ref="J49:L49"/>
    <mergeCell ref="M49:N49"/>
    <mergeCell ref="A46:D46"/>
    <mergeCell ref="E46:G46"/>
    <mergeCell ref="J46:L46"/>
    <mergeCell ref="M46:N46"/>
    <mergeCell ref="A47:D47"/>
    <mergeCell ref="E47:G47"/>
    <mergeCell ref="J47:L47"/>
    <mergeCell ref="M47:N47"/>
    <mergeCell ref="A44:D44"/>
    <mergeCell ref="E44:G44"/>
    <mergeCell ref="J44:L44"/>
    <mergeCell ref="M44:N44"/>
    <mergeCell ref="A45:D45"/>
    <mergeCell ref="E45:G45"/>
    <mergeCell ref="J45:L45"/>
    <mergeCell ref="M45:N45"/>
    <mergeCell ref="A42:D42"/>
    <mergeCell ref="E42:G42"/>
    <mergeCell ref="J42:L42"/>
    <mergeCell ref="M42:N42"/>
    <mergeCell ref="A43:D43"/>
    <mergeCell ref="E43:G43"/>
    <mergeCell ref="J43:L43"/>
    <mergeCell ref="M43:N43"/>
    <mergeCell ref="A40:D40"/>
    <mergeCell ref="E40:G40"/>
    <mergeCell ref="J40:L40"/>
    <mergeCell ref="M40:N40"/>
    <mergeCell ref="A41:D41"/>
    <mergeCell ref="E41:G41"/>
    <mergeCell ref="J41:L41"/>
    <mergeCell ref="M41:N41"/>
    <mergeCell ref="A2:N3"/>
    <mergeCell ref="B26:C26"/>
    <mergeCell ref="B28:C28"/>
    <mergeCell ref="B30:C30"/>
    <mergeCell ref="B32:C32"/>
    <mergeCell ref="A39:D39"/>
    <mergeCell ref="E39:G39"/>
    <mergeCell ref="J39:L39"/>
    <mergeCell ref="M39:N39"/>
  </mergeCells>
  <phoneticPr fontId="2"/>
  <pageMargins left="0.78700000000000003" right="0.39" top="0.98399999999999999" bottom="0.98399999999999999" header="0.51200000000000001" footer="0.51200000000000001"/>
  <pageSetup paperSize="9" orientation="landscape" verticalDpi="1200" r:id="rId1"/>
  <headerFooter alignWithMargins="0"/>
  <rowBreaks count="3" manualBreakCount="3">
    <brk id="36" max="16383" man="1"/>
    <brk id="52" max="16383" man="1"/>
    <brk id="68" max="16383" man="1"/>
  </rowBreak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indexed="50"/>
  </sheetPr>
  <dimension ref="A1:I50"/>
  <sheetViews>
    <sheetView topLeftCell="A4" workbookViewId="0"/>
  </sheetViews>
  <sheetFormatPr defaultColWidth="9" defaultRowHeight="13.5"/>
  <cols>
    <col min="1" max="16384" width="9" style="45"/>
  </cols>
  <sheetData>
    <row r="1" spans="1:9">
      <c r="A1" s="45" t="s">
        <v>723</v>
      </c>
    </row>
    <row r="4" spans="1:9" ht="17.25">
      <c r="A4" s="1708" t="s">
        <v>722</v>
      </c>
      <c r="B4" s="1708"/>
      <c r="C4" s="1708"/>
      <c r="D4" s="1708"/>
      <c r="E4" s="1708"/>
      <c r="F4" s="1708"/>
      <c r="G4" s="1708"/>
      <c r="H4" s="1708"/>
      <c r="I4" s="1708"/>
    </row>
    <row r="5" spans="1:9" ht="17.25">
      <c r="C5" s="71"/>
      <c r="D5" s="71"/>
      <c r="E5" s="71"/>
      <c r="F5" s="71"/>
      <c r="G5" s="71"/>
    </row>
    <row r="7" spans="1:9">
      <c r="I7" s="46" t="s">
        <v>294</v>
      </c>
    </row>
    <row r="8" spans="1:9">
      <c r="I8" s="46"/>
    </row>
    <row r="10" spans="1:9">
      <c r="A10" s="45" t="s">
        <v>449</v>
      </c>
    </row>
    <row r="11" spans="1:9">
      <c r="A11" s="282" t="str">
        <f>入力シート!C41 &amp;"  殿"</f>
        <v>○○　○○  殿</v>
      </c>
    </row>
    <row r="15" spans="1:9">
      <c r="F15" s="45" t="str">
        <f>"現場代理人　"&amp;入力シート!C27 &amp; "　 印"</f>
        <v>現場代理人　○○ ○○　 印</v>
      </c>
    </row>
    <row r="16" spans="1:9">
      <c r="I16" s="584"/>
    </row>
    <row r="21" spans="1:9">
      <c r="B21" s="583" t="s">
        <v>612</v>
      </c>
      <c r="C21" s="583" t="str">
        <f>入力シート!C5</f>
        <v>○○工業高専校舎改修工事</v>
      </c>
      <c r="D21" s="583"/>
      <c r="E21" s="583"/>
      <c r="F21" s="583"/>
      <c r="G21" s="583"/>
    </row>
    <row r="22" spans="1:9">
      <c r="B22" s="150"/>
      <c r="C22" s="150"/>
      <c r="D22" s="150"/>
      <c r="E22" s="150"/>
    </row>
    <row r="23" spans="1:9">
      <c r="B23" s="150"/>
      <c r="C23" s="150"/>
      <c r="D23" s="150"/>
      <c r="E23" s="150"/>
    </row>
    <row r="25" spans="1:9">
      <c r="B25" s="45" t="s">
        <v>721</v>
      </c>
    </row>
    <row r="27" spans="1:9">
      <c r="B27" s="45" t="s">
        <v>720</v>
      </c>
    </row>
    <row r="30" spans="1:9">
      <c r="A30" s="150"/>
      <c r="B30" s="150"/>
      <c r="C30" s="150"/>
      <c r="D30" s="150"/>
      <c r="E30" s="150"/>
      <c r="F30" s="150"/>
      <c r="G30" s="150"/>
      <c r="H30" s="150"/>
      <c r="I30" s="150"/>
    </row>
    <row r="31" spans="1:9">
      <c r="A31" s="78"/>
      <c r="B31" s="78"/>
      <c r="C31" s="78"/>
      <c r="D31" s="78"/>
      <c r="E31" s="78"/>
      <c r="F31" s="78"/>
      <c r="G31" s="78"/>
      <c r="H31" s="78"/>
      <c r="I31" s="78"/>
    </row>
    <row r="32" spans="1:9">
      <c r="A32" s="150"/>
      <c r="B32" s="150"/>
      <c r="C32" s="150"/>
      <c r="D32" s="150"/>
      <c r="E32" s="150"/>
      <c r="F32" s="150"/>
      <c r="G32" s="150"/>
      <c r="H32" s="150"/>
      <c r="I32" s="150"/>
    </row>
    <row r="33" spans="1:9">
      <c r="A33" s="150"/>
      <c r="B33" s="150"/>
      <c r="C33" s="150"/>
      <c r="D33" s="150"/>
      <c r="E33" s="150"/>
      <c r="F33" s="150"/>
      <c r="G33" s="150"/>
      <c r="H33" s="150"/>
      <c r="I33" s="150"/>
    </row>
    <row r="34" spans="1:9">
      <c r="A34" s="150"/>
      <c r="B34" s="150"/>
      <c r="C34" s="150"/>
      <c r="D34" s="150"/>
      <c r="E34" s="150"/>
      <c r="F34" s="150"/>
      <c r="G34" s="150"/>
      <c r="H34" s="150"/>
      <c r="I34" s="150"/>
    </row>
    <row r="36" spans="1:9">
      <c r="I36" s="46" t="s">
        <v>294</v>
      </c>
    </row>
    <row r="37" spans="1:9">
      <c r="I37" s="46"/>
    </row>
    <row r="39" spans="1:9">
      <c r="A39" s="45" t="s">
        <v>719</v>
      </c>
    </row>
    <row r="40" spans="1:9">
      <c r="A40" s="45" t="str">
        <f>"　　　　"&amp;入力シート!C27&amp;" 殿"</f>
        <v>　　　　○○ ○○ 殿</v>
      </c>
    </row>
    <row r="43" spans="1:9">
      <c r="B43" s="45" t="s">
        <v>718</v>
      </c>
    </row>
    <row r="45" spans="1:9">
      <c r="B45" s="45" t="s">
        <v>717</v>
      </c>
      <c r="I45" s="582"/>
    </row>
    <row r="49" spans="6:9">
      <c r="F49" s="45" t="s">
        <v>716</v>
      </c>
    </row>
    <row r="50" spans="6:9">
      <c r="F50" s="282" t="str">
        <f>入力シート!C16</f>
        <v>○○　○○</v>
      </c>
      <c r="I50" s="581" t="s">
        <v>269</v>
      </c>
    </row>
  </sheetData>
  <mergeCells count="1">
    <mergeCell ref="A4:I4"/>
  </mergeCells>
  <phoneticPr fontId="2"/>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indexed="50"/>
  </sheetPr>
  <dimension ref="A1:I53"/>
  <sheetViews>
    <sheetView topLeftCell="A7" workbookViewId="0">
      <selection activeCell="A21" sqref="A21:I21"/>
    </sheetView>
  </sheetViews>
  <sheetFormatPr defaultColWidth="9" defaultRowHeight="13.5"/>
  <cols>
    <col min="1" max="1" width="6.75" style="9" customWidth="1"/>
    <col min="2" max="2" width="9" style="9"/>
    <col min="3" max="3" width="14.25" style="9" customWidth="1"/>
    <col min="4" max="4" width="6.75" style="9" customWidth="1"/>
    <col min="5" max="5" width="9.125" style="9" customWidth="1"/>
    <col min="6" max="16384" width="9" style="9"/>
  </cols>
  <sheetData>
    <row r="1" spans="1:9">
      <c r="A1" s="9" t="s">
        <v>737</v>
      </c>
    </row>
    <row r="3" spans="1:9">
      <c r="A3" s="9" t="s">
        <v>736</v>
      </c>
    </row>
    <row r="4" spans="1:9">
      <c r="A4" s="9" t="s">
        <v>736</v>
      </c>
    </row>
    <row r="5" spans="1:9" ht="21.75" customHeight="1">
      <c r="A5" s="1721" t="s">
        <v>735</v>
      </c>
      <c r="B5" s="1721"/>
      <c r="C5" s="1721"/>
      <c r="D5" s="1721"/>
      <c r="E5" s="1721"/>
      <c r="F5" s="1721"/>
      <c r="G5" s="1721"/>
      <c r="H5" s="1721"/>
      <c r="I5" s="1721"/>
    </row>
    <row r="6" spans="1:9" ht="21" customHeight="1"/>
    <row r="7" spans="1:9">
      <c r="A7" s="2" t="str">
        <f>入力シート!K54</f>
        <v>独立行政法人国立高等専門学校機構</v>
      </c>
    </row>
    <row r="8" spans="1:9">
      <c r="A8" s="5" t="str">
        <f>" " &amp;入力シート!K55</f>
        <v xml:space="preserve"> ○○工業高等専門学校</v>
      </c>
    </row>
    <row r="9" spans="1:9">
      <c r="A9" s="5" t="str">
        <f>"  " &amp;入力シート!K56&amp;" 殿"</f>
        <v xml:space="preserve">  契約担当役 事務部長 ○○　○○ 殿</v>
      </c>
    </row>
    <row r="14" spans="1:9">
      <c r="F14" s="240" t="str">
        <f>"　　"&amp;入力シート!$C$22</f>
        <v>　　株式会社 ○○組</v>
      </c>
      <c r="G14" s="240"/>
    </row>
    <row r="15" spans="1:9">
      <c r="F15" s="240" t="str">
        <f>"　　"&amp;入力シート!$C$23 &amp; "   印"</f>
        <v>　　代表取締役　　○○　○○   印</v>
      </c>
      <c r="G15" s="240"/>
    </row>
    <row r="21" spans="1:9" ht="22.5" customHeight="1">
      <c r="A21" s="2317" t="s">
        <v>734</v>
      </c>
      <c r="B21" s="2317"/>
      <c r="C21" s="2317"/>
      <c r="D21" s="2317"/>
      <c r="E21" s="2317"/>
      <c r="F21" s="2317"/>
      <c r="G21" s="2317"/>
      <c r="H21" s="2317"/>
      <c r="I21" s="2317"/>
    </row>
    <row r="26" spans="1:9">
      <c r="A26" s="9" t="s">
        <v>733</v>
      </c>
    </row>
    <row r="27" spans="1:9" ht="13.5" customHeight="1">
      <c r="A27" s="2316" t="str">
        <f>契約年月日&amp;"付けをもって請負契約した次の工事について、工事請負契約基準第１２の"</f>
        <v>平成２０年１２月２６日付けをもって請負契約した次の工事について、工事請負契約基準第１２の</v>
      </c>
      <c r="B27" s="2316"/>
      <c r="C27" s="2316"/>
      <c r="D27" s="2316"/>
      <c r="E27" s="2316"/>
      <c r="F27" s="2316"/>
      <c r="G27" s="2316"/>
      <c r="H27" s="2316"/>
      <c r="I27" s="2316"/>
    </row>
    <row r="29" spans="1:9">
      <c r="A29" s="9" t="s">
        <v>732</v>
      </c>
    </row>
    <row r="30" spans="1:9">
      <c r="A30" s="9" t="s">
        <v>376</v>
      </c>
    </row>
    <row r="33" spans="1:9">
      <c r="A33" s="9" t="s">
        <v>731</v>
      </c>
      <c r="C33" s="9" t="str">
        <f>入力シート!C5</f>
        <v>○○工業高専校舎改修工事</v>
      </c>
    </row>
    <row r="37" spans="1:9">
      <c r="A37" s="2040" t="s">
        <v>730</v>
      </c>
      <c r="B37" s="2040"/>
      <c r="C37" s="2040"/>
      <c r="D37" s="2040"/>
      <c r="E37" s="2040"/>
      <c r="F37" s="2040"/>
      <c r="G37" s="2040"/>
      <c r="H37" s="2040"/>
      <c r="I37" s="2040"/>
    </row>
    <row r="38" spans="1:9">
      <c r="A38" s="159"/>
      <c r="B38" s="159"/>
      <c r="C38" s="159"/>
      <c r="D38" s="159"/>
      <c r="E38" s="159"/>
      <c r="F38" s="159"/>
      <c r="G38" s="159"/>
      <c r="H38" s="159"/>
      <c r="I38" s="159"/>
    </row>
    <row r="39" spans="1:9">
      <c r="A39" s="159"/>
      <c r="B39" s="159"/>
      <c r="C39" s="159"/>
      <c r="D39" s="159"/>
      <c r="E39" s="159"/>
      <c r="F39" s="159"/>
      <c r="G39" s="159"/>
      <c r="H39" s="159"/>
      <c r="I39" s="159"/>
    </row>
    <row r="41" spans="1:9">
      <c r="A41" s="525" t="s">
        <v>729</v>
      </c>
      <c r="B41" s="2315" t="s">
        <v>728</v>
      </c>
      <c r="C41" s="2315"/>
    </row>
    <row r="42" spans="1:9">
      <c r="A42" s="478"/>
    </row>
    <row r="43" spans="1:9">
      <c r="A43" s="478"/>
    </row>
    <row r="44" spans="1:9">
      <c r="A44" s="525" t="s">
        <v>727</v>
      </c>
      <c r="B44" s="2315" t="s">
        <v>726</v>
      </c>
      <c r="C44" s="2315"/>
    </row>
    <row r="45" spans="1:9">
      <c r="A45" s="478"/>
    </row>
    <row r="46" spans="1:9">
      <c r="A46" s="478"/>
    </row>
    <row r="47" spans="1:9">
      <c r="A47" s="525" t="s">
        <v>725</v>
      </c>
      <c r="B47" s="2315" t="s">
        <v>724</v>
      </c>
      <c r="C47" s="2315"/>
    </row>
    <row r="53" spans="1:1">
      <c r="A53" s="9" t="s">
        <v>376</v>
      </c>
    </row>
  </sheetData>
  <mergeCells count="7">
    <mergeCell ref="B47:C47"/>
    <mergeCell ref="B44:C44"/>
    <mergeCell ref="A27:I27"/>
    <mergeCell ref="A5:I5"/>
    <mergeCell ref="A21:I21"/>
    <mergeCell ref="A37:I37"/>
    <mergeCell ref="B41:C41"/>
  </mergeCells>
  <phoneticPr fontId="2"/>
  <printOptions horizontalCentered="1" verticalCentered="1"/>
  <pageMargins left="1.1417322834645669" right="0.78740157480314965" top="0.98425196850393704" bottom="0.98425196850393704" header="0.51181102362204722" footer="0.51181102362204722"/>
  <pageSetup paperSize="9" orientation="portrait" horizontalDpi="400" verticalDpi="300"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indexed="50"/>
  </sheetPr>
  <dimension ref="A1:H35"/>
  <sheetViews>
    <sheetView topLeftCell="A10" workbookViewId="0">
      <selection activeCell="I5" sqref="I5"/>
    </sheetView>
  </sheetViews>
  <sheetFormatPr defaultColWidth="9" defaultRowHeight="13.5"/>
  <cols>
    <col min="1" max="1" width="1.625" style="585" customWidth="1"/>
    <col min="2" max="2" width="18.625" style="585" customWidth="1"/>
    <col min="3" max="4" width="9" style="585"/>
    <col min="5" max="5" width="10.625" style="585" customWidth="1"/>
    <col min="6" max="6" width="9" style="585"/>
    <col min="7" max="7" width="22.125" style="585" customWidth="1"/>
    <col min="8" max="8" width="5.375" style="585" customWidth="1"/>
    <col min="9" max="16384" width="9" style="585"/>
  </cols>
  <sheetData>
    <row r="1" spans="1:8">
      <c r="B1" s="594" t="s">
        <v>747</v>
      </c>
    </row>
    <row r="3" spans="1:8">
      <c r="F3" s="593" t="s">
        <v>286</v>
      </c>
      <c r="G3" s="593"/>
      <c r="H3" s="593"/>
    </row>
    <row r="4" spans="1:8" ht="37.5" customHeight="1">
      <c r="F4" s="593"/>
      <c r="G4" s="593"/>
      <c r="H4" s="593"/>
    </row>
    <row r="5" spans="1:8">
      <c r="B5" s="2" t="str">
        <f>入力シート!K54</f>
        <v>独立行政法人国立高等専門学校機構</v>
      </c>
    </row>
    <row r="6" spans="1:8">
      <c r="B6" s="5" t="str">
        <f>" " &amp;入力シート!K55</f>
        <v xml:space="preserve"> ○○工業高等専門学校</v>
      </c>
    </row>
    <row r="7" spans="1:8">
      <c r="B7" s="5" t="str">
        <f>"  " &amp;入力シート!K56&amp;" 殿"</f>
        <v xml:space="preserve">  契約担当役 事務部長 ○○　○○ 殿</v>
      </c>
    </row>
    <row r="8" spans="1:8">
      <c r="B8" s="2"/>
    </row>
    <row r="9" spans="1:8">
      <c r="B9" s="2"/>
    </row>
    <row r="10" spans="1:8">
      <c r="B10" s="2"/>
    </row>
    <row r="12" spans="1:8">
      <c r="E12" s="592" t="s">
        <v>1338</v>
      </c>
      <c r="F12" s="580" t="str">
        <f>入力シート!$C$21</f>
        <v>○○県○○市○○</v>
      </c>
    </row>
    <row r="13" spans="1:8">
      <c r="F13" s="580" t="str">
        <f>入力シート!$C$22</f>
        <v>株式会社 ○○組</v>
      </c>
      <c r="H13" s="592"/>
    </row>
    <row r="14" spans="1:8">
      <c r="F14" s="580" t="str">
        <f>入力シート!$C$23 &amp; "　 印"</f>
        <v>代表取締役　　○○　○○　 印</v>
      </c>
    </row>
    <row r="15" spans="1:8" ht="39" customHeight="1">
      <c r="H15" s="592"/>
    </row>
    <row r="16" spans="1:8" ht="27.75" customHeight="1">
      <c r="A16" s="2318" t="s">
        <v>746</v>
      </c>
      <c r="B16" s="2318"/>
      <c r="C16" s="2318"/>
      <c r="D16" s="2318"/>
      <c r="E16" s="2318"/>
      <c r="F16" s="2318"/>
      <c r="G16" s="2318"/>
      <c r="H16" s="2318"/>
    </row>
    <row r="17" spans="2:8" ht="38.25" customHeight="1"/>
    <row r="18" spans="2:8">
      <c r="B18" s="585" t="s">
        <v>745</v>
      </c>
    </row>
    <row r="19" spans="2:8" ht="36" customHeight="1"/>
    <row r="20" spans="2:8" ht="45" customHeight="1">
      <c r="B20" s="591" t="s">
        <v>744</v>
      </c>
      <c r="C20" s="588"/>
      <c r="D20" s="588"/>
      <c r="E20" s="588"/>
      <c r="F20" s="588"/>
      <c r="G20" s="588"/>
      <c r="H20" s="587"/>
    </row>
    <row r="21" spans="2:8" ht="45" customHeight="1">
      <c r="B21" s="590" t="s">
        <v>743</v>
      </c>
      <c r="C21" s="588"/>
      <c r="D21" s="588"/>
      <c r="E21" s="588"/>
      <c r="F21" s="588"/>
      <c r="G21" s="588"/>
      <c r="H21" s="587"/>
    </row>
    <row r="22" spans="2:8" ht="45" customHeight="1">
      <c r="B22" s="590" t="s">
        <v>742</v>
      </c>
      <c r="C22" s="588"/>
      <c r="D22" s="588"/>
      <c r="E22" s="588"/>
      <c r="F22" s="588"/>
      <c r="G22" s="588"/>
      <c r="H22" s="587"/>
    </row>
    <row r="23" spans="2:8" ht="45" customHeight="1">
      <c r="B23" s="590" t="s">
        <v>741</v>
      </c>
      <c r="C23" s="588"/>
      <c r="D23" s="588"/>
      <c r="E23" s="588"/>
      <c r="F23" s="588"/>
      <c r="G23" s="588"/>
      <c r="H23" s="587"/>
    </row>
    <row r="24" spans="2:8" ht="45" customHeight="1">
      <c r="B24" s="590" t="s">
        <v>740</v>
      </c>
      <c r="C24" s="588"/>
      <c r="D24" s="588"/>
      <c r="E24" s="588"/>
      <c r="F24" s="588"/>
      <c r="G24" s="588"/>
      <c r="H24" s="587"/>
    </row>
    <row r="25" spans="2:8" ht="45" customHeight="1">
      <c r="B25" s="589" t="s">
        <v>739</v>
      </c>
      <c r="C25" s="588"/>
      <c r="D25" s="588"/>
      <c r="E25" s="588"/>
      <c r="F25" s="588"/>
      <c r="G25" s="588"/>
      <c r="H25" s="587"/>
    </row>
    <row r="26" spans="2:8" ht="45" customHeight="1">
      <c r="B26" s="589" t="s">
        <v>738</v>
      </c>
      <c r="C26" s="588"/>
      <c r="D26" s="588"/>
      <c r="E26" s="588"/>
      <c r="F26" s="588"/>
      <c r="G26" s="588"/>
      <c r="H26" s="587"/>
    </row>
    <row r="35" spans="2:8">
      <c r="B35" s="586"/>
      <c r="C35" s="586"/>
      <c r="D35" s="586"/>
      <c r="E35" s="586"/>
      <c r="F35" s="586"/>
      <c r="G35" s="586"/>
      <c r="H35" s="586"/>
    </row>
  </sheetData>
  <mergeCells count="1">
    <mergeCell ref="A16:H16"/>
  </mergeCells>
  <phoneticPr fontId="2"/>
  <printOptions horizontalCentered="1" verticalCentered="1" gridLinesSet="0"/>
  <pageMargins left="0.78740157480314965" right="0.59055118110236227" top="0.98425196850393704" bottom="0.98425196850393704" header="0.51181102362204722" footer="0.51181102362204722"/>
  <pageSetup paperSize="9" orientation="portrait" horizontalDpi="4294967292" verticalDpi="300"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indexed="50"/>
  </sheetPr>
  <dimension ref="A1:H46"/>
  <sheetViews>
    <sheetView topLeftCell="A13" workbookViewId="0">
      <selection activeCell="I4" sqref="I4"/>
    </sheetView>
  </sheetViews>
  <sheetFormatPr defaultColWidth="9" defaultRowHeight="13.5"/>
  <cols>
    <col min="1" max="1" width="15.625" style="595" customWidth="1"/>
    <col min="2" max="2" width="12.375" style="595" customWidth="1"/>
    <col min="3" max="3" width="9.75" style="595" customWidth="1"/>
    <col min="4" max="4" width="15" style="595" customWidth="1"/>
    <col min="5" max="5" width="9" style="595"/>
    <col min="6" max="8" width="9.75" style="595" customWidth="1"/>
    <col min="9" max="9" width="28.75" style="595" customWidth="1"/>
    <col min="10" max="10" width="12.375" style="595" customWidth="1"/>
    <col min="11" max="16384" width="9" style="595"/>
  </cols>
  <sheetData>
    <row r="1" spans="1:8">
      <c r="A1" s="606" t="s">
        <v>759</v>
      </c>
    </row>
    <row r="2" spans="1:8" ht="27.75" customHeight="1"/>
    <row r="3" spans="1:8">
      <c r="F3" s="595" t="s">
        <v>286</v>
      </c>
    </row>
    <row r="4" spans="1:8" ht="60.75" customHeight="1"/>
    <row r="5" spans="1:8">
      <c r="A5" s="2" t="str">
        <f>入力シート!K54</f>
        <v>独立行政法人国立高等専門学校機構</v>
      </c>
    </row>
    <row r="6" spans="1:8">
      <c r="A6" s="5" t="str">
        <f>" " &amp;入力シート!K55</f>
        <v xml:space="preserve"> ○○工業高等専門学校</v>
      </c>
    </row>
    <row r="7" spans="1:8">
      <c r="A7" s="2" t="str">
        <f>"  " &amp;入力シート!K56 &amp;" 殿"</f>
        <v xml:space="preserve">  契約担当役 事務部長 ○○　○○ 殿</v>
      </c>
    </row>
    <row r="8" spans="1:8">
      <c r="A8" s="2"/>
    </row>
    <row r="9" spans="1:8" ht="27" customHeight="1">
      <c r="A9" s="2"/>
    </row>
    <row r="10" spans="1:8">
      <c r="A10" s="2"/>
    </row>
    <row r="11" spans="1:8">
      <c r="D11" s="601" t="s">
        <v>1338</v>
      </c>
      <c r="E11" s="580" t="str">
        <f>入力シート!$C$21</f>
        <v>○○県○○市○○</v>
      </c>
    </row>
    <row r="12" spans="1:8">
      <c r="E12" s="580" t="str">
        <f>入力シート!$C$22</f>
        <v>株式会社 ○○組</v>
      </c>
    </row>
    <row r="13" spans="1:8">
      <c r="E13" s="580" t="str">
        <f>入力シート!$C$23</f>
        <v>代表取締役　　○○　○○</v>
      </c>
      <c r="H13" s="595" t="s">
        <v>758</v>
      </c>
    </row>
    <row r="15" spans="1:8" ht="24.75" customHeight="1"/>
    <row r="17" spans="1:8" ht="18.75">
      <c r="A17" s="605" t="s">
        <v>757</v>
      </c>
      <c r="B17" s="605"/>
      <c r="C17" s="604"/>
      <c r="D17" s="604"/>
      <c r="E17" s="604"/>
      <c r="F17" s="604"/>
      <c r="G17" s="604"/>
      <c r="H17" s="604"/>
    </row>
    <row r="18" spans="1:8" ht="33.75" customHeight="1">
      <c r="A18" s="605"/>
      <c r="B18" s="605"/>
      <c r="C18" s="604"/>
      <c r="D18" s="604"/>
      <c r="E18" s="604"/>
      <c r="F18" s="604"/>
      <c r="G18" s="604"/>
      <c r="H18" s="604"/>
    </row>
    <row r="19" spans="1:8" ht="18.75">
      <c r="A19" s="605"/>
      <c r="B19" s="605"/>
      <c r="C19" s="604"/>
      <c r="D19" s="604"/>
      <c r="E19" s="604"/>
      <c r="F19" s="604"/>
      <c r="G19" s="604"/>
      <c r="H19" s="604"/>
    </row>
    <row r="22" spans="1:8">
      <c r="A22" s="595" t="s">
        <v>756</v>
      </c>
    </row>
    <row r="23" spans="1:8">
      <c r="A23" s="595" t="s">
        <v>755</v>
      </c>
    </row>
    <row r="25" spans="1:8" ht="29.25" customHeight="1"/>
    <row r="26" spans="1:8">
      <c r="A26" s="604" t="s">
        <v>267</v>
      </c>
      <c r="B26" s="604"/>
      <c r="C26" s="604"/>
      <c r="D26" s="604"/>
      <c r="E26" s="604"/>
      <c r="F26" s="604"/>
      <c r="G26" s="604"/>
      <c r="H26" s="604"/>
    </row>
    <row r="28" spans="1:8" ht="26.25" customHeight="1"/>
    <row r="29" spans="1:8" ht="24.75" customHeight="1">
      <c r="B29" s="601" t="s">
        <v>692</v>
      </c>
      <c r="C29" s="595" t="str">
        <f>入力シート!C5</f>
        <v>○○工業高専校舎改修工事</v>
      </c>
    </row>
    <row r="31" spans="1:8">
      <c r="B31" s="601" t="s">
        <v>754</v>
      </c>
      <c r="C31" s="601" t="s">
        <v>752</v>
      </c>
      <c r="D31" s="600" t="str">
        <f>着工年月日</f>
        <v>平成２０年  ６月２７日</v>
      </c>
    </row>
    <row r="32" spans="1:8">
      <c r="C32" s="601"/>
      <c r="D32" s="601"/>
    </row>
    <row r="33" spans="1:8">
      <c r="C33" s="601" t="s">
        <v>751</v>
      </c>
      <c r="D33" s="600" t="str">
        <f>完成期限</f>
        <v>平成２１年  １月  １日</v>
      </c>
    </row>
    <row r="35" spans="1:8">
      <c r="B35" s="601" t="s">
        <v>691</v>
      </c>
      <c r="D35" s="236" t="str">
        <f>"　金"&amp;DBCS(TEXT(入力シート!$C$17,"###,###"))&amp;"円也"</f>
        <v>　金１７５，６６５，０００円也</v>
      </c>
      <c r="E35" s="598"/>
      <c r="F35" s="598"/>
    </row>
    <row r="36" spans="1:8">
      <c r="B36" s="601"/>
      <c r="D36" s="603"/>
      <c r="E36" s="602"/>
      <c r="F36" s="602"/>
    </row>
    <row r="37" spans="1:8">
      <c r="B37" s="601" t="s">
        <v>753</v>
      </c>
      <c r="C37" s="601" t="s">
        <v>752</v>
      </c>
      <c r="D37" s="600" t="s">
        <v>286</v>
      </c>
    </row>
    <row r="38" spans="1:8">
      <c r="C38" s="601"/>
      <c r="D38" s="601"/>
    </row>
    <row r="39" spans="1:8">
      <c r="C39" s="601" t="s">
        <v>751</v>
      </c>
      <c r="D39" s="600" t="s">
        <v>286</v>
      </c>
    </row>
    <row r="41" spans="1:8">
      <c r="B41" s="600" t="s">
        <v>750</v>
      </c>
      <c r="E41" s="599" t="s">
        <v>304</v>
      </c>
      <c r="F41" s="598"/>
      <c r="G41" s="598"/>
    </row>
    <row r="42" spans="1:8" ht="50.25" customHeight="1"/>
    <row r="43" spans="1:8">
      <c r="A43" s="597"/>
      <c r="B43" s="597"/>
      <c r="C43" s="597"/>
      <c r="D43" s="597"/>
      <c r="E43" s="597"/>
      <c r="F43" s="597"/>
      <c r="G43" s="597"/>
      <c r="H43" s="597"/>
    </row>
    <row r="46" spans="1:8">
      <c r="A46" s="596" t="s">
        <v>749</v>
      </c>
      <c r="B46" s="595" t="s">
        <v>748</v>
      </c>
    </row>
  </sheetData>
  <phoneticPr fontId="2"/>
  <printOptions horizontalCentered="1" verticalCentered="1" gridLinesSet="0"/>
  <pageMargins left="0.59055118110236227" right="0.59055118110236227" top="0.98425196850393704" bottom="0.98425196850393704" header="0.51181102362204722" footer="0.51181102362204722"/>
  <pageSetup paperSize="9" orientation="portrait" horizontalDpi="4294967292" verticalDpi="300"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indexed="50"/>
  </sheetPr>
  <dimension ref="A1:P33"/>
  <sheetViews>
    <sheetView topLeftCell="A28" workbookViewId="0">
      <selection activeCell="B7" sqref="B7:B9"/>
    </sheetView>
  </sheetViews>
  <sheetFormatPr defaultColWidth="9" defaultRowHeight="13.5"/>
  <cols>
    <col min="1" max="1" width="5.75" style="607" customWidth="1"/>
    <col min="2" max="2" width="26.125" style="607" customWidth="1"/>
    <col min="3" max="3" width="9.125" style="607" customWidth="1"/>
    <col min="4" max="6" width="9" style="607"/>
    <col min="7" max="7" width="9.125" style="607" customWidth="1"/>
    <col min="8" max="8" width="5.75" style="607" customWidth="1"/>
    <col min="9" max="16384" width="9" style="607"/>
  </cols>
  <sheetData>
    <row r="1" spans="1:8">
      <c r="A1" s="619" t="s">
        <v>766</v>
      </c>
    </row>
    <row r="4" spans="1:8">
      <c r="C4" s="616"/>
      <c r="D4" s="616"/>
      <c r="E4" s="2319" t="s">
        <v>765</v>
      </c>
      <c r="F4" s="2319"/>
      <c r="G4" s="2319"/>
      <c r="H4" s="2319"/>
    </row>
    <row r="6" spans="1:8" ht="42" customHeight="1"/>
    <row r="7" spans="1:8">
      <c r="B7" s="2" t="str">
        <f>入力シート!$K$54</f>
        <v>独立行政法人国立高等専門学校機構</v>
      </c>
    </row>
    <row r="8" spans="1:8">
      <c r="B8" s="5" t="str">
        <f>" " &amp;入力シート!$K$55</f>
        <v xml:space="preserve"> ○○工業高等専門学校</v>
      </c>
    </row>
    <row r="9" spans="1:8">
      <c r="B9" s="2" t="str">
        <f>"  " &amp;入力シート!$K$56 &amp;" 殿"</f>
        <v xml:space="preserve">  契約担当役 事務部長 ○○　○○ 殿</v>
      </c>
    </row>
    <row r="10" spans="1:8">
      <c r="B10" s="2"/>
    </row>
    <row r="11" spans="1:8">
      <c r="B11" s="2"/>
    </row>
    <row r="13" spans="1:8">
      <c r="D13" s="9" t="s">
        <v>1338</v>
      </c>
      <c r="E13" s="580" t="str">
        <f>入力シート!$C$21</f>
        <v>○○県○○市○○</v>
      </c>
    </row>
    <row r="14" spans="1:8">
      <c r="D14" s="9"/>
      <c r="E14" s="580" t="str">
        <f>入力シート!$C$22</f>
        <v>株式会社 ○○組</v>
      </c>
    </row>
    <row r="15" spans="1:8">
      <c r="E15" s="580" t="str">
        <f>入力シート!$C$23</f>
        <v>代表取締役　　○○　○○</v>
      </c>
      <c r="H15" s="607" t="s">
        <v>758</v>
      </c>
    </row>
    <row r="16" spans="1:8" ht="85.5" customHeight="1">
      <c r="D16" s="580"/>
    </row>
    <row r="17" spans="1:16" ht="17.25">
      <c r="A17" s="1529" t="s">
        <v>764</v>
      </c>
      <c r="B17" s="1529"/>
      <c r="C17" s="1529"/>
      <c r="D17" s="1529"/>
      <c r="E17" s="1529"/>
      <c r="F17" s="1529"/>
      <c r="G17" s="1529"/>
      <c r="H17" s="1529"/>
    </row>
    <row r="18" spans="1:16" ht="18.75">
      <c r="A18" s="618"/>
      <c r="B18" s="617"/>
      <c r="C18" s="617"/>
      <c r="D18" s="617"/>
      <c r="E18" s="617"/>
      <c r="F18" s="617"/>
      <c r="G18" s="617"/>
      <c r="H18" s="617"/>
    </row>
    <row r="19" spans="1:16" ht="18.75">
      <c r="B19" s="618"/>
      <c r="C19" s="617"/>
      <c r="D19" s="617"/>
      <c r="E19" s="617"/>
      <c r="F19" s="617"/>
      <c r="G19" s="617"/>
    </row>
    <row r="20" spans="1:16" ht="25.5" customHeight="1"/>
    <row r="21" spans="1:16">
      <c r="A21" s="607" t="s">
        <v>763</v>
      </c>
    </row>
    <row r="23" spans="1:16" ht="45" customHeight="1"/>
    <row r="24" spans="1:16">
      <c r="A24" s="2320" t="s">
        <v>762</v>
      </c>
      <c r="B24" s="2320"/>
      <c r="C24" s="2320"/>
      <c r="D24" s="2320"/>
      <c r="E24" s="2320"/>
      <c r="F24" s="2320"/>
      <c r="G24" s="2320"/>
      <c r="H24" s="2320"/>
      <c r="I24" s="616"/>
      <c r="J24" s="616"/>
      <c r="K24" s="616"/>
      <c r="L24" s="616"/>
      <c r="M24" s="616"/>
      <c r="N24" s="616"/>
      <c r="O24" s="616"/>
      <c r="P24" s="616"/>
    </row>
    <row r="25" spans="1:16" ht="54" customHeight="1"/>
    <row r="26" spans="1:16" ht="30" customHeight="1">
      <c r="B26" s="615" t="s">
        <v>761</v>
      </c>
      <c r="C26" s="614"/>
      <c r="D26" s="614"/>
      <c r="E26" s="614"/>
      <c r="F26" s="614"/>
      <c r="G26" s="613"/>
    </row>
    <row r="27" spans="1:16" ht="30" customHeight="1">
      <c r="B27" s="1527" t="s">
        <v>760</v>
      </c>
      <c r="C27" s="612" t="s">
        <v>752</v>
      </c>
      <c r="D27" s="611"/>
      <c r="E27" s="610" t="s">
        <v>315</v>
      </c>
      <c r="F27" s="610"/>
      <c r="G27" s="609"/>
    </row>
    <row r="28" spans="1:16" ht="30" customHeight="1">
      <c r="B28" s="1528"/>
      <c r="C28" s="612" t="s">
        <v>751</v>
      </c>
      <c r="D28" s="611"/>
      <c r="E28" s="610" t="s">
        <v>315</v>
      </c>
      <c r="F28" s="610"/>
      <c r="G28" s="609"/>
    </row>
    <row r="30" spans="1:16" ht="67.5" customHeight="1"/>
    <row r="33" spans="1:8">
      <c r="A33" s="608"/>
      <c r="B33" s="608"/>
      <c r="C33" s="608"/>
      <c r="D33" s="608"/>
      <c r="E33" s="608"/>
      <c r="F33" s="608"/>
      <c r="G33" s="608"/>
      <c r="H33" s="608"/>
    </row>
  </sheetData>
  <mergeCells count="4">
    <mergeCell ref="B27:B28"/>
    <mergeCell ref="E4:H4"/>
    <mergeCell ref="A17:H17"/>
    <mergeCell ref="A24:H24"/>
  </mergeCells>
  <phoneticPr fontId="2"/>
  <printOptions horizontalCentered="1" verticalCentered="1" gridLinesSet="0"/>
  <pageMargins left="0.78740157480314965" right="0.59055118110236227" top="0.98425196850393704" bottom="0.98425196850393704" header="0.51181102362204722" footer="0.51181102362204722"/>
  <pageSetup paperSize="9" orientation="portrait" horizontalDpi="4294967292"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showGridLines="0" view="pageBreakPreview" zoomScaleNormal="85" zoomScaleSheetLayoutView="100" workbookViewId="0">
      <selection activeCell="S34" sqref="S34"/>
    </sheetView>
  </sheetViews>
  <sheetFormatPr defaultRowHeight="13.5"/>
  <cols>
    <col min="1" max="1" width="8.75" customWidth="1"/>
    <col min="2" max="2" width="13.375" customWidth="1"/>
    <col min="3" max="3" width="11.5" customWidth="1"/>
    <col min="4" max="4" width="4.625" customWidth="1"/>
    <col min="5" max="5" width="5.5" customWidth="1"/>
    <col min="6" max="6" width="8.75" customWidth="1"/>
    <col min="7" max="7" width="18" bestFit="1" customWidth="1"/>
    <col min="8" max="8" width="13.75" customWidth="1"/>
  </cols>
  <sheetData>
    <row r="1" spans="1:16">
      <c r="A1" s="1171"/>
      <c r="B1" s="1170"/>
      <c r="C1" s="1170"/>
      <c r="D1" s="1170"/>
      <c r="E1" s="1170"/>
      <c r="F1" s="1170"/>
      <c r="G1" s="1170"/>
      <c r="H1" s="1169"/>
    </row>
    <row r="2" spans="1:16">
      <c r="A2" s="1165"/>
      <c r="B2" s="1164"/>
      <c r="C2" s="1164"/>
      <c r="D2" s="1164"/>
      <c r="E2" s="1164"/>
      <c r="F2" s="1164"/>
      <c r="G2" s="1164"/>
      <c r="H2" s="1163"/>
    </row>
    <row r="3" spans="1:16" ht="24" customHeight="1">
      <c r="A3" s="2329" t="s">
        <v>1361</v>
      </c>
      <c r="B3" s="2330"/>
      <c r="C3" s="2330"/>
      <c r="D3" s="2330"/>
      <c r="E3" s="2330"/>
      <c r="F3" s="2330"/>
      <c r="G3" s="2330"/>
      <c r="H3" s="2331"/>
      <c r="J3" s="2321" t="s">
        <v>1445</v>
      </c>
      <c r="K3" s="2321"/>
      <c r="L3" s="2321"/>
      <c r="M3" s="2321"/>
      <c r="N3" s="2321"/>
      <c r="O3" s="2321"/>
      <c r="P3" s="2321"/>
    </row>
    <row r="4" spans="1:16" ht="18.75">
      <c r="A4" s="1168"/>
      <c r="B4" s="1167"/>
      <c r="C4" s="1167"/>
      <c r="D4" s="1167"/>
      <c r="E4" s="1167"/>
      <c r="F4" s="1167"/>
      <c r="G4" s="1167"/>
      <c r="H4" s="1166"/>
      <c r="J4" s="2321"/>
      <c r="K4" s="2321"/>
      <c r="L4" s="2321"/>
      <c r="M4" s="2321"/>
      <c r="N4" s="2321"/>
      <c r="O4" s="2321"/>
      <c r="P4" s="2321"/>
    </row>
    <row r="5" spans="1:16" ht="18.75">
      <c r="A5" s="1168"/>
      <c r="B5" s="1167"/>
      <c r="C5" s="1167"/>
      <c r="D5" s="1167"/>
      <c r="E5" s="1167"/>
      <c r="F5" s="1167"/>
      <c r="G5" s="1167"/>
      <c r="H5" s="1166"/>
      <c r="J5" s="2321"/>
      <c r="K5" s="2321"/>
      <c r="L5" s="2321"/>
      <c r="M5" s="2321"/>
      <c r="N5" s="2321"/>
      <c r="O5" s="2321"/>
      <c r="P5" s="2321"/>
    </row>
    <row r="6" spans="1:16" ht="18.75">
      <c r="A6" s="1168"/>
      <c r="B6" s="1167"/>
      <c r="C6" s="1167"/>
      <c r="D6" s="1167"/>
      <c r="E6" s="1167"/>
      <c r="F6" s="1167"/>
      <c r="G6" s="1167"/>
      <c r="H6" s="1166"/>
      <c r="J6" s="2321"/>
      <c r="K6" s="2321"/>
      <c r="L6" s="2321"/>
      <c r="M6" s="2321"/>
      <c r="N6" s="2321"/>
      <c r="O6" s="2321"/>
      <c r="P6" s="2321"/>
    </row>
    <row r="7" spans="1:16">
      <c r="A7" s="1165" t="s">
        <v>199</v>
      </c>
      <c r="B7" s="1164"/>
      <c r="C7" s="1164"/>
      <c r="D7" s="1164"/>
      <c r="E7" s="1164"/>
      <c r="F7" s="1164"/>
      <c r="G7" s="1164"/>
      <c r="H7" s="1163"/>
      <c r="J7" s="2321"/>
      <c r="K7" s="2321"/>
      <c r="L7" s="2321"/>
      <c r="M7" s="2321"/>
      <c r="N7" s="2321"/>
      <c r="O7" s="2321"/>
      <c r="P7" s="2321"/>
    </row>
    <row r="8" spans="1:16">
      <c r="A8" s="1165" t="str">
        <f>"　　　　"&amp;入力シート!C41 &amp;"  殿"</f>
        <v>　　　　○○　○○  殿</v>
      </c>
      <c r="B8" s="1164"/>
      <c r="C8" s="1164"/>
      <c r="D8" s="1164"/>
      <c r="E8" s="1164"/>
      <c r="J8" s="2321"/>
      <c r="K8" s="2321"/>
      <c r="L8" s="2321"/>
      <c r="M8" s="2321"/>
      <c r="N8" s="2321"/>
      <c r="O8" s="2321"/>
      <c r="P8" s="2321"/>
    </row>
    <row r="9" spans="1:16">
      <c r="A9" s="1165"/>
      <c r="B9" s="1164"/>
      <c r="C9" s="1164"/>
      <c r="D9" s="1164"/>
      <c r="E9" s="1164" t="s">
        <v>1368</v>
      </c>
      <c r="G9" s="1164" t="str">
        <f>入力シート!$C$21</f>
        <v>○○県○○市○○</v>
      </c>
      <c r="H9" s="1164"/>
      <c r="J9" s="2321"/>
      <c r="K9" s="2321"/>
      <c r="L9" s="2321"/>
      <c r="M9" s="2321"/>
      <c r="N9" s="2321"/>
      <c r="O9" s="2321"/>
      <c r="P9" s="2321"/>
    </row>
    <row r="10" spans="1:16">
      <c r="A10" s="1165"/>
      <c r="B10" s="1164"/>
      <c r="C10" s="1164"/>
      <c r="D10" s="1164"/>
      <c r="E10" s="1164"/>
      <c r="G10" s="1164" t="str">
        <f>" "&amp;入力シート!$C$22</f>
        <v xml:space="preserve"> 株式会社 ○○組</v>
      </c>
      <c r="H10" s="1164"/>
      <c r="J10" s="2321"/>
      <c r="K10" s="2321"/>
      <c r="L10" s="2321"/>
      <c r="M10" s="2321"/>
      <c r="N10" s="2321"/>
      <c r="O10" s="2321"/>
      <c r="P10" s="2321"/>
    </row>
    <row r="11" spans="1:16">
      <c r="A11" s="1165"/>
      <c r="B11" s="1164"/>
      <c r="C11" s="1164"/>
      <c r="D11" s="1164"/>
      <c r="E11" s="1164"/>
      <c r="G11" s="1164" t="str">
        <f>"  "&amp;入力シート!$C$23</f>
        <v xml:space="preserve">  代表取締役　　○○　○○</v>
      </c>
      <c r="H11" s="1164"/>
    </row>
    <row r="12" spans="1:16">
      <c r="A12" s="1165"/>
      <c r="B12" s="1164"/>
      <c r="C12" s="1164"/>
      <c r="D12" s="1164"/>
      <c r="E12" s="1164"/>
      <c r="G12" s="1164"/>
      <c r="H12" s="1164"/>
    </row>
    <row r="13" spans="1:16">
      <c r="A13" s="1165"/>
      <c r="B13" s="1164"/>
      <c r="C13" s="1164"/>
      <c r="E13" s="1164" t="str">
        <f>"現場代理人　　  　　" &amp;入力シート!C27 &amp;"　印"</f>
        <v>現場代理人　　  　　○○ ○○　印</v>
      </c>
      <c r="G13" s="1164"/>
      <c r="H13" s="1164"/>
    </row>
    <row r="14" spans="1:16">
      <c r="A14" s="1165"/>
      <c r="B14" s="1164"/>
      <c r="C14" s="1164"/>
    </row>
    <row r="15" spans="1:16">
      <c r="A15" s="1165"/>
      <c r="B15" s="1164"/>
      <c r="C15" s="1164"/>
      <c r="N15" s="45"/>
    </row>
    <row r="16" spans="1:16" ht="9.75" customHeight="1">
      <c r="A16" s="1165"/>
      <c r="B16" s="1164"/>
      <c r="C16" s="1164"/>
      <c r="N16" s="285"/>
    </row>
    <row r="17" spans="1:9">
      <c r="A17" s="1165"/>
      <c r="B17" s="1164"/>
      <c r="C17" s="1164"/>
    </row>
    <row r="18" spans="1:9">
      <c r="A18" s="1165"/>
      <c r="B18" s="1164"/>
      <c r="C18" s="1164"/>
      <c r="D18" s="1164"/>
      <c r="E18" s="1164"/>
    </row>
    <row r="19" spans="1:9">
      <c r="A19" s="1165" t="s">
        <v>1366</v>
      </c>
      <c r="B19" s="1164"/>
      <c r="C19" s="1164"/>
      <c r="D19" s="1164"/>
      <c r="E19" s="1164"/>
    </row>
    <row r="20" spans="1:9">
      <c r="A20" s="1165"/>
      <c r="B20" s="1164"/>
      <c r="C20" s="1164"/>
      <c r="D20" s="1164"/>
      <c r="E20" s="1164"/>
      <c r="F20" s="1164"/>
      <c r="G20" s="1164"/>
      <c r="H20" s="1163"/>
    </row>
    <row r="21" spans="1:9">
      <c r="A21" s="1165"/>
      <c r="B21" s="1164"/>
      <c r="C21" s="1164"/>
      <c r="D21" s="1164"/>
      <c r="E21" s="1164"/>
      <c r="F21" s="1164"/>
      <c r="G21" s="1164"/>
      <c r="H21" s="1163"/>
    </row>
    <row r="22" spans="1:9">
      <c r="A22" s="1165"/>
      <c r="B22" s="1164"/>
      <c r="C22" s="1164"/>
      <c r="D22" s="1164"/>
      <c r="E22" s="1164"/>
      <c r="F22" s="1164"/>
      <c r="G22" s="1164"/>
      <c r="H22" s="1163"/>
    </row>
    <row r="23" spans="1:9">
      <c r="A23" s="1165"/>
      <c r="B23" s="1164"/>
      <c r="C23" s="1164"/>
      <c r="D23" s="1164"/>
      <c r="E23" s="1164"/>
      <c r="F23" s="1164"/>
      <c r="G23" s="1164"/>
      <c r="H23" s="1163"/>
    </row>
    <row r="24" spans="1:9">
      <c r="A24" s="1165"/>
      <c r="B24" s="1164"/>
      <c r="C24" s="1164"/>
      <c r="D24" s="1164"/>
      <c r="E24" s="1164"/>
      <c r="F24" s="1164"/>
      <c r="G24" s="1164"/>
      <c r="H24" s="1163"/>
    </row>
    <row r="25" spans="1:9">
      <c r="A25" s="1165"/>
      <c r="B25" s="1164"/>
      <c r="C25" s="1164"/>
      <c r="D25" s="1164"/>
      <c r="E25" s="1164"/>
      <c r="F25" s="1164"/>
      <c r="G25" s="1164"/>
      <c r="H25" s="1163"/>
    </row>
    <row r="26" spans="1:9" ht="22.5" customHeight="1">
      <c r="A26" s="402" t="s">
        <v>359</v>
      </c>
      <c r="B26" s="2327" t="str">
        <f>"　"&amp;入力シート!C5</f>
        <v>　○○工業高専校舎改修工事</v>
      </c>
      <c r="C26" s="2332"/>
      <c r="D26" s="2332"/>
      <c r="E26" s="2332"/>
      <c r="F26" s="2328"/>
      <c r="G26" s="402" t="s">
        <v>1365</v>
      </c>
      <c r="H26" s="402"/>
    </row>
    <row r="27" spans="1:9" ht="22.5" customHeight="1">
      <c r="A27" s="2333" t="s">
        <v>1364</v>
      </c>
      <c r="B27" s="2333"/>
      <c r="C27" s="400" t="s">
        <v>1154</v>
      </c>
      <c r="D27" s="2323" t="s">
        <v>251</v>
      </c>
      <c r="E27" s="2324"/>
      <c r="F27" s="400" t="s">
        <v>1153</v>
      </c>
      <c r="G27" s="400" t="s">
        <v>1363</v>
      </c>
      <c r="H27" s="400" t="s">
        <v>1362</v>
      </c>
    </row>
    <row r="28" spans="1:9" ht="31.5" customHeight="1">
      <c r="A28" s="2334" t="s">
        <v>1375</v>
      </c>
      <c r="B28" s="2334"/>
      <c r="C28" s="1172" t="s">
        <v>1374</v>
      </c>
      <c r="D28" s="2325" t="s">
        <v>1367</v>
      </c>
      <c r="E28" s="2326"/>
      <c r="F28" s="1173">
        <v>1</v>
      </c>
      <c r="G28" s="1174">
        <v>40751</v>
      </c>
      <c r="H28" s="1173"/>
      <c r="I28" t="s">
        <v>1369</v>
      </c>
    </row>
    <row r="29" spans="1:9" ht="31.5" customHeight="1">
      <c r="A29" s="2322"/>
      <c r="B29" s="2322"/>
      <c r="C29" s="402"/>
      <c r="D29" s="2327"/>
      <c r="E29" s="2328"/>
      <c r="F29" s="402"/>
      <c r="G29" s="402"/>
      <c r="H29" s="402"/>
    </row>
    <row r="30" spans="1:9" ht="31.5" customHeight="1">
      <c r="A30" s="2322"/>
      <c r="B30" s="2322"/>
      <c r="C30" s="402"/>
      <c r="D30" s="2327"/>
      <c r="E30" s="2328"/>
      <c r="F30" s="402"/>
      <c r="G30" s="402"/>
      <c r="H30" s="402"/>
    </row>
    <row r="31" spans="1:9" ht="31.5" customHeight="1">
      <c r="A31" s="2322"/>
      <c r="B31" s="2322"/>
      <c r="C31" s="402"/>
      <c r="D31" s="2327"/>
      <c r="E31" s="2328"/>
      <c r="F31" s="402"/>
      <c r="G31" s="402"/>
      <c r="H31" s="402"/>
    </row>
    <row r="32" spans="1:9" ht="31.5" customHeight="1">
      <c r="A32" s="2322"/>
      <c r="B32" s="2322"/>
      <c r="C32" s="402"/>
      <c r="D32" s="2327"/>
      <c r="E32" s="2328"/>
      <c r="F32" s="402"/>
      <c r="G32" s="402"/>
      <c r="H32" s="402"/>
    </row>
    <row r="33" spans="1:10" ht="31.5" customHeight="1">
      <c r="A33" s="2322"/>
      <c r="B33" s="2322"/>
      <c r="C33" s="402"/>
      <c r="D33" s="2327"/>
      <c r="E33" s="2328"/>
      <c r="F33" s="402"/>
      <c r="G33" s="402"/>
      <c r="H33" s="402"/>
    </row>
    <row r="34" spans="1:10" ht="31.5" customHeight="1">
      <c r="A34" s="2322"/>
      <c r="B34" s="2322"/>
      <c r="C34" s="402"/>
      <c r="D34" s="2327"/>
      <c r="E34" s="2328"/>
      <c r="F34" s="402"/>
      <c r="G34" s="402"/>
      <c r="H34" s="402"/>
    </row>
    <row r="35" spans="1:10" ht="31.5" customHeight="1">
      <c r="A35" s="2322"/>
      <c r="B35" s="2322"/>
      <c r="C35" s="402"/>
      <c r="D35" s="2327"/>
      <c r="E35" s="2328"/>
      <c r="F35" s="402"/>
      <c r="G35" s="402"/>
      <c r="H35" s="402"/>
    </row>
    <row r="36" spans="1:10">
      <c r="A36" s="1165"/>
      <c r="B36" s="1164"/>
      <c r="C36" s="1164"/>
      <c r="D36" s="1164"/>
      <c r="E36" s="1164"/>
      <c r="F36" s="1164"/>
      <c r="G36" s="1164"/>
      <c r="H36" s="1163"/>
    </row>
    <row r="37" spans="1:10">
      <c r="A37" s="1165" t="s">
        <v>1362</v>
      </c>
      <c r="B37" s="1164"/>
      <c r="C37" s="1164"/>
      <c r="D37" s="1164"/>
      <c r="E37" s="1164"/>
      <c r="F37" s="1164"/>
      <c r="G37" s="1164"/>
      <c r="H37" s="1163"/>
    </row>
    <row r="38" spans="1:10">
      <c r="A38" s="1165"/>
      <c r="B38" s="1164"/>
      <c r="C38" s="1164"/>
      <c r="D38" s="1164"/>
      <c r="E38" s="1164"/>
      <c r="F38" s="1164"/>
      <c r="G38" s="1164"/>
      <c r="H38" s="1163"/>
    </row>
    <row r="39" spans="1:10">
      <c r="A39" s="1165"/>
      <c r="B39" s="1164"/>
      <c r="C39" s="1164"/>
      <c r="D39" s="1164"/>
      <c r="E39" s="1164"/>
      <c r="F39" s="1164"/>
      <c r="G39" s="1164"/>
      <c r="H39" s="1163"/>
    </row>
    <row r="40" spans="1:10">
      <c r="A40" s="1165"/>
      <c r="B40" s="1164"/>
      <c r="C40" s="1164"/>
      <c r="D40" s="1164"/>
      <c r="E40" s="1164"/>
      <c r="F40" s="1164"/>
      <c r="G40" s="1164"/>
      <c r="H40" s="1163"/>
    </row>
    <row r="41" spans="1:10">
      <c r="A41" s="1165"/>
      <c r="B41" s="1164"/>
      <c r="C41" s="1164"/>
      <c r="D41" s="1164"/>
      <c r="E41" s="1164"/>
      <c r="F41" s="1164"/>
      <c r="G41" s="1164"/>
      <c r="H41" s="1163"/>
    </row>
    <row r="42" spans="1:10">
      <c r="A42" s="1165"/>
      <c r="B42" s="1164"/>
      <c r="C42" s="1164"/>
      <c r="D42" s="1164"/>
      <c r="E42" s="1164"/>
      <c r="F42" s="1164"/>
      <c r="G42" s="1164"/>
      <c r="H42" s="1163"/>
    </row>
    <row r="43" spans="1:10">
      <c r="A43" s="1162"/>
      <c r="B43" s="491"/>
      <c r="C43" s="491"/>
      <c r="D43" s="491"/>
      <c r="E43" s="491"/>
      <c r="F43" s="491"/>
      <c r="G43" s="491"/>
      <c r="H43" s="1161"/>
    </row>
    <row r="44" spans="1:10">
      <c r="F44" t="s">
        <v>1370</v>
      </c>
      <c r="J44" t="s">
        <v>1461</v>
      </c>
    </row>
    <row r="45" spans="1:10">
      <c r="F45" t="s">
        <v>1371</v>
      </c>
    </row>
    <row r="46" spans="1:10">
      <c r="F46" t="s">
        <v>1372</v>
      </c>
    </row>
    <row r="47" spans="1:10">
      <c r="F47" t="s">
        <v>1373</v>
      </c>
    </row>
  </sheetData>
  <mergeCells count="21">
    <mergeCell ref="D35:E35"/>
    <mergeCell ref="D31:E31"/>
    <mergeCell ref="A35:B35"/>
    <mergeCell ref="A34:B34"/>
    <mergeCell ref="A31:B31"/>
    <mergeCell ref="D34:E34"/>
    <mergeCell ref="D33:E33"/>
    <mergeCell ref="D32:E32"/>
    <mergeCell ref="A33:B33"/>
    <mergeCell ref="A32:B32"/>
    <mergeCell ref="J3:P10"/>
    <mergeCell ref="A30:B30"/>
    <mergeCell ref="D27:E27"/>
    <mergeCell ref="D28:E28"/>
    <mergeCell ref="D29:E29"/>
    <mergeCell ref="A3:H3"/>
    <mergeCell ref="B26:F26"/>
    <mergeCell ref="A27:B27"/>
    <mergeCell ref="D30:E30"/>
    <mergeCell ref="A28:B28"/>
    <mergeCell ref="A29:B29"/>
  </mergeCells>
  <phoneticPr fontId="2"/>
  <pageMargins left="0.78700000000000003" right="0.6" top="0.98399999999999999" bottom="0.98399999999999999" header="0.51200000000000001" footer="0.51200000000000001"/>
  <pageSetup paperSize="9" scale="98" orientation="portrait"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indexed="15"/>
  </sheetPr>
  <dimension ref="A1:I35"/>
  <sheetViews>
    <sheetView topLeftCell="A4" workbookViewId="0">
      <selection activeCell="B17" sqref="B17"/>
    </sheetView>
  </sheetViews>
  <sheetFormatPr defaultColWidth="9" defaultRowHeight="13.5"/>
  <cols>
    <col min="1" max="1" width="3.75" style="580" customWidth="1"/>
    <col min="2" max="2" width="9" style="580"/>
    <col min="3" max="3" width="12" style="580" customWidth="1"/>
    <col min="4" max="7" width="9" style="580"/>
    <col min="8" max="8" width="20.5" style="580" customWidth="1"/>
    <col min="9" max="16384" width="9" style="580"/>
  </cols>
  <sheetData>
    <row r="1" spans="1:9" ht="59.25" customHeight="1"/>
    <row r="2" spans="1:9" ht="28.5" customHeight="1">
      <c r="A2" s="2335" t="s">
        <v>947</v>
      </c>
      <c r="B2" s="2335"/>
      <c r="C2" s="2335"/>
      <c r="D2" s="2335"/>
      <c r="E2" s="2335"/>
      <c r="F2" s="2335"/>
      <c r="G2" s="2335"/>
      <c r="H2" s="2335"/>
      <c r="I2" s="2335"/>
    </row>
    <row r="3" spans="1:9" ht="54.75" customHeight="1"/>
    <row r="4" spans="1:9" ht="18" customHeight="1">
      <c r="A4" s="580" t="str">
        <f>"１　工　　 　事　　 　名"</f>
        <v>１　工　　 　事　　 　名</v>
      </c>
      <c r="D4" s="580" t="str">
        <f>入力シート!C5</f>
        <v>○○工業高専校舎改修工事</v>
      </c>
    </row>
    <row r="5" spans="1:9" ht="18" customHeight="1"/>
    <row r="6" spans="1:9" ht="18" customHeight="1">
      <c r="A6" s="580" t="s">
        <v>1352</v>
      </c>
      <c r="D6" s="580" t="str">
        <f>入力シート!C21</f>
        <v>○○県○○市○○</v>
      </c>
    </row>
    <row r="7" spans="1:9" ht="18" customHeight="1">
      <c r="D7" s="580" t="str">
        <f>入力シート!C22</f>
        <v>株式会社 ○○組</v>
      </c>
    </row>
    <row r="8" spans="1:9" ht="18" customHeight="1">
      <c r="D8" s="580" t="str">
        <f>入力シート!C23</f>
        <v>代表取締役　　○○　○○</v>
      </c>
    </row>
    <row r="10" spans="1:9" ht="22.5" customHeight="1">
      <c r="A10" s="580" t="str">
        <f>"３　請　負　代　金　額"</f>
        <v>３　請　負　代　金　額</v>
      </c>
      <c r="D10" s="580" t="str">
        <f>"金 "&amp;DBCS(TEXT(入力シート!C17,"###,###"))&amp;"円也"</f>
        <v>金 １７５，６６５，０００円也</v>
      </c>
    </row>
    <row r="11" spans="1:9" ht="22.5" customHeight="1"/>
    <row r="12" spans="1:9" ht="22.5" customHeight="1">
      <c r="A12" s="580" t="str">
        <f>"４　契　約　年　月　日"</f>
        <v>４　契　約　年　月　日</v>
      </c>
      <c r="D12" s="580" t="str">
        <f>契約年月日</f>
        <v>平成２０年１２月２６日</v>
      </c>
    </row>
    <row r="13" spans="1:9" ht="16.5" customHeight="1"/>
    <row r="14" spans="1:9" ht="24.75" customHeight="1">
      <c r="A14" s="580" t="str">
        <f>"　　着　工　年　月　日"</f>
        <v>　　着　工　年　月　日</v>
      </c>
      <c r="D14" s="580" t="str">
        <f>着工年月日</f>
        <v>平成２０年  ６月２７日</v>
      </c>
    </row>
    <row r="15" spans="1:9" ht="17.25" customHeight="1"/>
    <row r="16" spans="1:9" ht="37.5" customHeight="1">
      <c r="A16" s="479" t="str">
        <f>"　　契約変更年月日(１回目)"</f>
        <v>　　契約変更年月日(１回目)</v>
      </c>
      <c r="B16" s="479"/>
      <c r="C16" s="479"/>
      <c r="D16" s="2336" t="s">
        <v>1455</v>
      </c>
      <c r="E16" s="2337"/>
    </row>
    <row r="17" spans="1:8" ht="36.75" customHeight="1">
      <c r="A17" s="479" t="str">
        <f>"　　契約変更年月日(２回目)"</f>
        <v>　　契約変更年月日(２回目)</v>
      </c>
      <c r="B17" s="479"/>
      <c r="C17" s="479"/>
      <c r="D17" s="2336" t="s">
        <v>1456</v>
      </c>
      <c r="E17" s="2337"/>
    </row>
    <row r="18" spans="1:8" ht="22.5" customHeight="1">
      <c r="A18" s="580" t="str">
        <f>"　　完　成　年　月　日"</f>
        <v>　　完　成　年　月　日</v>
      </c>
      <c r="D18" s="580" t="str">
        <f>完成通知日</f>
        <v>平成２１年  １月２８日</v>
      </c>
    </row>
    <row r="19" spans="1:8" ht="41.25" customHeight="1"/>
    <row r="20" spans="1:8" ht="33.75" customHeight="1">
      <c r="B20" s="2313" t="s">
        <v>946</v>
      </c>
      <c r="C20" s="2313"/>
      <c r="D20" s="2313"/>
      <c r="E20" s="2313"/>
      <c r="F20" s="2313"/>
      <c r="G20" s="2313"/>
      <c r="H20" s="2313"/>
    </row>
    <row r="21" spans="1:8" ht="46.5" customHeight="1"/>
    <row r="22" spans="1:8">
      <c r="A22" s="580" t="str">
        <f>完成検査完了日</f>
        <v>平成２１年  １月３０日</v>
      </c>
    </row>
    <row r="23" spans="1:8" ht="36.75" customHeight="1"/>
    <row r="24" spans="1:8">
      <c r="A24" s="2" t="str">
        <f>入力シート!K54</f>
        <v>独立行政法人国立高等専門学校機構</v>
      </c>
    </row>
    <row r="25" spans="1:8">
      <c r="A25" s="2" t="str">
        <f>" " &amp; 入力シート!K55</f>
        <v xml:space="preserve"> ○○工業高等専門学校</v>
      </c>
    </row>
    <row r="26" spans="1:8">
      <c r="A26" s="279" t="str">
        <f>"  " &amp; 入力シート!K56&amp;" 殿"</f>
        <v xml:space="preserve">  契約担当役 事務部長 ○○　○○ 殿</v>
      </c>
    </row>
    <row r="27" spans="1:8" ht="46.5" customHeight="1">
      <c r="A27" s="2"/>
    </row>
    <row r="28" spans="1:8">
      <c r="E28" s="1227" t="s">
        <v>1457</v>
      </c>
      <c r="F28" s="907"/>
      <c r="G28" s="907"/>
    </row>
    <row r="29" spans="1:8">
      <c r="E29" s="907" t="s">
        <v>945</v>
      </c>
      <c r="G29" s="907"/>
    </row>
    <row r="30" spans="1:8">
      <c r="E30" s="907" t="str">
        <f>" " &amp; 入力シート!K68 &amp; 入力シート!K69 &amp; "　　　印"</f>
        <v xml:space="preserve"> 高専機構本部事務局施設部 整備課長　 江川　豊　　　印</v>
      </c>
      <c r="G30" s="907"/>
    </row>
    <row r="35" spans="5:5">
      <c r="E35" s="907"/>
    </row>
  </sheetData>
  <mergeCells count="4">
    <mergeCell ref="B20:H20"/>
    <mergeCell ref="A2:I2"/>
    <mergeCell ref="D16:E16"/>
    <mergeCell ref="D17:E17"/>
  </mergeCells>
  <phoneticPr fontId="2"/>
  <pageMargins left="0.93" right="0.46" top="0.71" bottom="0.98399999999999999" header="0.51200000000000001" footer="0.51200000000000001"/>
  <pageSetup paperSize="9" orientation="portrait" verticalDpi="300"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indexed="15"/>
    <pageSetUpPr fitToPage="1"/>
  </sheetPr>
  <dimension ref="A1:J40"/>
  <sheetViews>
    <sheetView view="pageBreakPreview" zoomScaleNormal="100" zoomScaleSheetLayoutView="100" workbookViewId="0">
      <selection activeCell="I5" sqref="I5"/>
    </sheetView>
  </sheetViews>
  <sheetFormatPr defaultColWidth="9" defaultRowHeight="13.5"/>
  <cols>
    <col min="1" max="1" width="9.75" style="580" customWidth="1"/>
    <col min="2" max="2" width="5.375" style="580" customWidth="1"/>
    <col min="3" max="3" width="5.875" style="580" customWidth="1"/>
    <col min="4" max="4" width="15.375" style="580" customWidth="1"/>
    <col min="5" max="5" width="3.5" style="580" customWidth="1"/>
    <col min="6" max="8" width="9" style="580"/>
    <col min="9" max="9" width="21.375" style="580" customWidth="1"/>
    <col min="10" max="10" width="2.625" style="580" customWidth="1"/>
    <col min="11" max="16384" width="9" style="580"/>
  </cols>
  <sheetData>
    <row r="1" spans="1:10" ht="30" customHeight="1">
      <c r="A1" s="1457"/>
      <c r="B1" s="1457"/>
      <c r="C1" s="1457"/>
      <c r="D1" s="1457"/>
      <c r="E1" s="1457"/>
      <c r="F1" s="1457"/>
      <c r="G1" s="1457"/>
      <c r="H1" s="1457"/>
      <c r="I1" s="1457"/>
      <c r="J1" s="1457"/>
    </row>
    <row r="2" spans="1:10">
      <c r="A2" s="1457"/>
      <c r="B2" s="1457"/>
      <c r="C2" s="1457"/>
      <c r="D2" s="1457"/>
      <c r="E2" s="1457"/>
      <c r="F2" s="1457"/>
      <c r="G2" s="1457"/>
      <c r="H2" s="1457"/>
      <c r="I2" s="1458" t="str">
        <f>完成検査完了日</f>
        <v>平成２１年  １月３０日</v>
      </c>
      <c r="J2" s="1457"/>
    </row>
    <row r="3" spans="1:10" ht="43.5" customHeight="1">
      <c r="A3" s="1457"/>
      <c r="B3" s="1457"/>
      <c r="C3" s="1457"/>
      <c r="D3" s="1457"/>
      <c r="E3" s="1457"/>
      <c r="F3" s="1457"/>
      <c r="G3" s="1457"/>
      <c r="H3" s="1457"/>
      <c r="I3" s="1457"/>
      <c r="J3" s="1457"/>
    </row>
    <row r="4" spans="1:10" ht="18.75" customHeight="1">
      <c r="A4" s="2338" t="s">
        <v>959</v>
      </c>
      <c r="B4" s="2338"/>
      <c r="C4" s="2338"/>
      <c r="D4" s="2338"/>
      <c r="E4" s="2338"/>
      <c r="F4" s="2338"/>
      <c r="G4" s="2338"/>
      <c r="H4" s="2338"/>
      <c r="I4" s="2338"/>
      <c r="J4" s="1466"/>
    </row>
    <row r="5" spans="1:10" ht="63.75" customHeight="1">
      <c r="A5" s="1457"/>
      <c r="B5" s="1457"/>
      <c r="C5" s="1457"/>
      <c r="D5" s="1457"/>
      <c r="E5" s="1457"/>
      <c r="F5" s="1457"/>
      <c r="G5" s="1457"/>
      <c r="H5" s="1457"/>
      <c r="I5" s="1457"/>
      <c r="J5" s="1457"/>
    </row>
    <row r="6" spans="1:10">
      <c r="A6" s="1457" t="s">
        <v>1817</v>
      </c>
      <c r="B6" s="1457"/>
      <c r="C6" s="1457"/>
      <c r="D6" s="1457"/>
      <c r="E6" s="1457"/>
      <c r="F6" s="1457"/>
      <c r="G6" s="1457"/>
      <c r="H6" s="1457"/>
      <c r="I6" s="1457"/>
      <c r="J6" s="1457"/>
    </row>
    <row r="7" spans="1:10">
      <c r="A7" s="1463" t="str">
        <f>入力シート!C21</f>
        <v>○○県○○市○○</v>
      </c>
      <c r="B7" s="1457"/>
      <c r="C7" s="1457"/>
      <c r="D7" s="1457"/>
      <c r="E7" s="1457"/>
      <c r="F7" s="1457"/>
      <c r="G7" s="1457"/>
      <c r="H7" s="1457"/>
      <c r="I7" s="1457"/>
      <c r="J7" s="1457"/>
    </row>
    <row r="8" spans="1:10">
      <c r="A8" s="1463" t="str">
        <f>入力シート!C22</f>
        <v>株式会社 ○○組</v>
      </c>
      <c r="B8" s="1457"/>
      <c r="C8" s="1457"/>
      <c r="D8" s="1457"/>
      <c r="E8" s="1457"/>
      <c r="F8" s="1457"/>
      <c r="G8" s="1457"/>
      <c r="H8" s="1457"/>
      <c r="I8" s="1457"/>
      <c r="J8" s="1457"/>
    </row>
    <row r="9" spans="1:10">
      <c r="A9" s="1463" t="str">
        <f>" " &amp; 入力シート!C23&amp;"　殿"</f>
        <v xml:space="preserve"> 代表取締役　　○○　○○　殿</v>
      </c>
      <c r="B9" s="1457"/>
      <c r="C9" s="1457"/>
      <c r="D9" s="1457"/>
      <c r="E9" s="1457"/>
      <c r="F9" s="1457"/>
      <c r="G9" s="1457"/>
      <c r="H9" s="1457"/>
      <c r="I9" s="1457"/>
      <c r="J9" s="1457"/>
    </row>
    <row r="10" spans="1:10" ht="50.25" customHeight="1">
      <c r="A10" s="1457"/>
      <c r="B10" s="1457"/>
      <c r="C10" s="1457"/>
      <c r="D10" s="1457"/>
      <c r="E10" s="1457"/>
      <c r="F10" s="1457"/>
      <c r="G10" s="1457"/>
      <c r="H10" s="1457"/>
      <c r="I10" s="1457"/>
      <c r="J10" s="1457"/>
    </row>
    <row r="11" spans="1:10">
      <c r="A11" s="1457"/>
      <c r="B11" s="1457"/>
      <c r="C11" s="1457"/>
      <c r="D11" s="1457"/>
      <c r="E11" s="1457"/>
      <c r="F11" s="1457"/>
      <c r="G11" s="1459" t="s">
        <v>1816</v>
      </c>
      <c r="H11" s="1460"/>
      <c r="I11" s="1461"/>
      <c r="J11" s="1457"/>
    </row>
    <row r="12" spans="1:10" ht="3" customHeight="1">
      <c r="A12" s="1457"/>
      <c r="B12" s="1457"/>
      <c r="C12" s="1457"/>
      <c r="D12" s="1457"/>
      <c r="E12" s="1457"/>
      <c r="F12" s="1462"/>
      <c r="G12" s="1460" t="str">
        <f>IF(入力シート!K70="","",入力シート!K70)</f>
        <v/>
      </c>
      <c r="H12" s="1460"/>
      <c r="I12" s="1461"/>
      <c r="J12" s="1457"/>
    </row>
    <row r="13" spans="1:10">
      <c r="A13" s="1457"/>
      <c r="B13" s="1457"/>
      <c r="C13" s="1457"/>
      <c r="D13" s="1457"/>
      <c r="E13" s="1457"/>
      <c r="F13" s="1462"/>
      <c r="G13" s="1461" t="str">
        <f>入力シート!K54</f>
        <v>独立行政法人国立高等専門学校機構</v>
      </c>
      <c r="H13" s="1460"/>
      <c r="I13" s="1461"/>
      <c r="J13" s="1457"/>
    </row>
    <row r="14" spans="1:10">
      <c r="A14" s="1457"/>
      <c r="B14" s="1457"/>
      <c r="C14" s="1457"/>
      <c r="D14" s="1457"/>
      <c r="E14" s="1457"/>
      <c r="F14" s="1462"/>
      <c r="G14" s="1463" t="str">
        <f>入力シート!K56 &amp; "　　印"</f>
        <v>契約担当役 事務部長 ○○　○○　　印</v>
      </c>
      <c r="H14" s="1460"/>
      <c r="I14" s="1461"/>
      <c r="J14" s="1457"/>
    </row>
    <row r="15" spans="1:10">
      <c r="A15" s="1457"/>
      <c r="B15" s="1457"/>
      <c r="C15" s="1457"/>
      <c r="D15" s="1457"/>
      <c r="E15" s="1457"/>
      <c r="F15" s="1462"/>
      <c r="H15" s="1460"/>
      <c r="I15" s="1461"/>
      <c r="J15" s="1457"/>
    </row>
    <row r="16" spans="1:10" ht="29.25" customHeight="1">
      <c r="A16" s="1457"/>
      <c r="B16" s="1457"/>
      <c r="C16" s="1457"/>
      <c r="D16" s="1457"/>
      <c r="E16" s="1457"/>
      <c r="F16" s="1457"/>
      <c r="G16" s="1457"/>
      <c r="H16" s="1457"/>
      <c r="I16" s="1457"/>
      <c r="J16" s="1457"/>
    </row>
    <row r="17" spans="1:10" ht="54.75" customHeight="1">
      <c r="A17" s="2341" t="s">
        <v>958</v>
      </c>
      <c r="B17" s="2341"/>
      <c r="C17" s="2341"/>
      <c r="D17" s="2341"/>
      <c r="E17" s="2341"/>
      <c r="F17" s="2341"/>
      <c r="G17" s="2341"/>
      <c r="H17" s="2341"/>
      <c r="I17" s="2341"/>
      <c r="J17" s="2341"/>
    </row>
    <row r="18" spans="1:10" ht="41.25" customHeight="1">
      <c r="A18" s="1457"/>
      <c r="B18" s="1457"/>
      <c r="C18" s="1457"/>
      <c r="D18" s="1457"/>
      <c r="E18" s="1457"/>
      <c r="F18" s="1457"/>
      <c r="G18" s="1457"/>
      <c r="H18" s="1457"/>
      <c r="I18" s="1457"/>
      <c r="J18" s="1457"/>
    </row>
    <row r="19" spans="1:10" ht="29.25" customHeight="1">
      <c r="A19" s="2340" t="s">
        <v>957</v>
      </c>
      <c r="B19" s="2340"/>
      <c r="C19" s="2340"/>
      <c r="D19" s="2340"/>
      <c r="E19" s="2340"/>
      <c r="F19" s="2340"/>
      <c r="G19" s="2340"/>
      <c r="H19" s="2340"/>
      <c r="I19" s="2340"/>
      <c r="J19" s="1467"/>
    </row>
    <row r="20" spans="1:10" ht="30.75" customHeight="1">
      <c r="A20" s="1457"/>
      <c r="B20" s="1457"/>
      <c r="C20" s="1457"/>
      <c r="D20" s="1457"/>
      <c r="E20" s="1457"/>
      <c r="F20" s="1457"/>
      <c r="G20" s="1457"/>
      <c r="H20" s="1457"/>
      <c r="I20" s="1457"/>
      <c r="J20" s="1457"/>
    </row>
    <row r="21" spans="1:10" ht="21.75" customHeight="1">
      <c r="A21" s="1457"/>
      <c r="B21" s="1464" t="s">
        <v>956</v>
      </c>
      <c r="C21" s="2339" t="s">
        <v>612</v>
      </c>
      <c r="D21" s="2339"/>
      <c r="E21" s="1465"/>
      <c r="F21" s="1466" t="str">
        <f xml:space="preserve"> 入力シート!C5</f>
        <v>○○工業高専校舎改修工事</v>
      </c>
      <c r="G21" s="1457"/>
      <c r="H21" s="1457"/>
      <c r="I21" s="1457"/>
      <c r="J21" s="1457"/>
    </row>
    <row r="22" spans="1:10" ht="8.25" customHeight="1">
      <c r="A22" s="1457"/>
      <c r="B22" s="1464"/>
      <c r="C22" s="1465"/>
      <c r="D22" s="1465"/>
      <c r="E22" s="1465"/>
      <c r="F22" s="1466"/>
      <c r="G22" s="1457"/>
      <c r="H22" s="1457"/>
      <c r="I22" s="1457"/>
      <c r="J22" s="1457"/>
    </row>
    <row r="23" spans="1:10" ht="21.75" customHeight="1">
      <c r="A23" s="1457"/>
      <c r="B23" s="1464" t="s">
        <v>955</v>
      </c>
      <c r="C23" s="2339" t="s">
        <v>954</v>
      </c>
      <c r="D23" s="2339"/>
      <c r="E23" s="1465"/>
      <c r="F23" s="1466" t="str">
        <f>"金 "&amp;DBCS(TEXT(入力シート!C17,"###,###"))&amp;"円也"</f>
        <v>金 １７５，６６５，０００円也</v>
      </c>
      <c r="G23" s="1457"/>
      <c r="H23" s="1457"/>
      <c r="I23" s="1457"/>
      <c r="J23" s="1457"/>
    </row>
    <row r="24" spans="1:10" ht="8.25" customHeight="1">
      <c r="A24" s="1457"/>
      <c r="B24" s="1464"/>
      <c r="C24" s="1465"/>
      <c r="D24" s="1465"/>
      <c r="E24" s="1465"/>
      <c r="F24" s="1466"/>
      <c r="G24" s="1457"/>
      <c r="H24" s="1457"/>
      <c r="I24" s="1457"/>
      <c r="J24" s="1457"/>
    </row>
    <row r="25" spans="1:10" ht="27" customHeight="1">
      <c r="A25" s="1457"/>
      <c r="B25" s="1464" t="s">
        <v>953</v>
      </c>
      <c r="C25" s="2339" t="s">
        <v>613</v>
      </c>
      <c r="D25" s="2339"/>
      <c r="E25" s="1465"/>
      <c r="F25" s="1466" t="str">
        <f>契約年月日</f>
        <v>平成２０年１２月２６日</v>
      </c>
      <c r="G25" s="1457"/>
      <c r="H25" s="1457"/>
      <c r="I25" s="1457"/>
      <c r="J25" s="1457"/>
    </row>
    <row r="26" spans="1:10" ht="28.5" hidden="1" customHeight="1">
      <c r="A26" s="1457"/>
      <c r="B26" s="1466"/>
      <c r="C26" s="2342" t="s">
        <v>1458</v>
      </c>
      <c r="D26" s="2342"/>
      <c r="E26" s="1229"/>
      <c r="F26" s="1228" t="str">
        <f>'発注者1 検査調書'!D16</f>
        <v>平成２４年１０月２３日</v>
      </c>
      <c r="G26" s="1457"/>
      <c r="H26" s="1457"/>
      <c r="I26" s="1457"/>
      <c r="J26" s="1457"/>
    </row>
    <row r="27" spans="1:10" ht="27" hidden="1" customHeight="1">
      <c r="A27" s="1457"/>
      <c r="B27" s="1466"/>
      <c r="C27" s="2342" t="s">
        <v>1459</v>
      </c>
      <c r="D27" s="2343"/>
      <c r="E27" s="1229"/>
      <c r="F27" s="1228" t="str">
        <f>'発注者1 検査調書'!D17</f>
        <v>平成２４年１２月　７日</v>
      </c>
      <c r="G27" s="1457"/>
      <c r="H27" s="1457"/>
      <c r="I27" s="1457"/>
      <c r="J27" s="1457"/>
    </row>
    <row r="28" spans="1:10" ht="8.25" customHeight="1">
      <c r="A28" s="1457"/>
      <c r="B28" s="1464"/>
      <c r="C28" s="1465"/>
      <c r="D28" s="1465"/>
      <c r="E28" s="1465"/>
      <c r="F28" s="1466"/>
      <c r="G28" s="1457"/>
      <c r="H28" s="1457"/>
      <c r="I28" s="1457"/>
      <c r="J28" s="1457"/>
    </row>
    <row r="29" spans="1:10" ht="21.75" customHeight="1">
      <c r="A29" s="1457"/>
      <c r="B29" s="1464" t="s">
        <v>952</v>
      </c>
      <c r="C29" s="2339" t="s">
        <v>951</v>
      </c>
      <c r="D29" s="2339"/>
      <c r="E29" s="1465"/>
      <c r="F29" s="1466" t="str">
        <f>着工年月日</f>
        <v>平成２０年  ６月２７日</v>
      </c>
      <c r="G29" s="1457"/>
      <c r="H29" s="1457"/>
      <c r="I29" s="1457"/>
      <c r="J29" s="1457"/>
    </row>
    <row r="30" spans="1:10" ht="8.25" customHeight="1">
      <c r="A30" s="1457"/>
      <c r="B30" s="1457"/>
      <c r="C30" s="1465"/>
      <c r="D30" s="1465"/>
      <c r="E30" s="1465"/>
      <c r="F30" s="1466"/>
      <c r="G30" s="1457"/>
      <c r="H30" s="1457"/>
      <c r="I30" s="1457"/>
      <c r="J30" s="1457"/>
    </row>
    <row r="31" spans="1:10" ht="21.75" customHeight="1">
      <c r="A31" s="1457"/>
      <c r="B31" s="1464" t="s">
        <v>950</v>
      </c>
      <c r="C31" s="2339" t="s">
        <v>949</v>
      </c>
      <c r="D31" s="2339"/>
      <c r="E31" s="1465"/>
      <c r="F31" s="1466" t="str">
        <f>完成通知日</f>
        <v>平成２１年  １月２８日</v>
      </c>
      <c r="G31" s="1457"/>
      <c r="H31" s="1457"/>
      <c r="I31" s="1457"/>
      <c r="J31" s="1457"/>
    </row>
    <row r="32" spans="1:10" ht="8.25" customHeight="1">
      <c r="A32" s="1457"/>
      <c r="B32" s="1457"/>
      <c r="C32" s="1465"/>
      <c r="D32" s="1465"/>
      <c r="E32" s="1465"/>
      <c r="F32" s="1466"/>
      <c r="G32" s="1457"/>
      <c r="H32" s="1457"/>
      <c r="I32" s="1457"/>
      <c r="J32" s="1457"/>
    </row>
    <row r="33" spans="1:10" ht="21.75" customHeight="1">
      <c r="A33" s="1457"/>
      <c r="B33" s="1464" t="s">
        <v>948</v>
      </c>
      <c r="C33" s="2339" t="s">
        <v>615</v>
      </c>
      <c r="D33" s="2339"/>
      <c r="E33" s="1465"/>
      <c r="F33" s="1466" t="str">
        <f>完成検査日</f>
        <v>平成２１年  １月２９日</v>
      </c>
      <c r="G33" s="1457"/>
      <c r="H33" s="1457"/>
      <c r="I33" s="1457"/>
      <c r="J33" s="1457"/>
    </row>
    <row r="34" spans="1:10">
      <c r="A34" s="1457"/>
      <c r="B34" s="1457"/>
      <c r="C34" s="1457"/>
      <c r="D34" s="1457"/>
      <c r="E34" s="1457"/>
      <c r="F34" s="1457"/>
      <c r="G34" s="1457"/>
      <c r="H34" s="1457"/>
      <c r="I34" s="1457"/>
      <c r="J34" s="1457"/>
    </row>
    <row r="35" spans="1:10">
      <c r="A35" s="1457"/>
      <c r="B35" s="1457"/>
      <c r="C35" s="1457"/>
      <c r="D35" s="1457"/>
      <c r="E35" s="1457"/>
      <c r="F35" s="1457"/>
      <c r="G35" s="1457"/>
      <c r="H35" s="1457"/>
      <c r="I35" s="1457"/>
      <c r="J35" s="1457"/>
    </row>
    <row r="36" spans="1:10">
      <c r="A36" s="1457"/>
      <c r="B36" s="1457"/>
      <c r="C36" s="1457"/>
      <c r="D36" s="1457"/>
      <c r="E36" s="1457"/>
      <c r="F36" s="1457"/>
      <c r="G36" s="1457"/>
      <c r="H36" s="1457"/>
      <c r="I36" s="1457"/>
      <c r="J36" s="1457"/>
    </row>
    <row r="37" spans="1:10">
      <c r="A37" s="1457"/>
      <c r="B37" s="1457"/>
      <c r="C37" s="1457"/>
      <c r="D37" s="1457"/>
      <c r="E37" s="1457"/>
      <c r="F37" s="1457"/>
      <c r="G37" s="1457"/>
      <c r="H37" s="1457"/>
      <c r="I37" s="1457"/>
      <c r="J37" s="1457"/>
    </row>
    <row r="38" spans="1:10">
      <c r="A38" s="1457"/>
      <c r="B38" s="1457"/>
      <c r="C38" s="1457"/>
      <c r="D38" s="1457"/>
      <c r="E38" s="1457"/>
      <c r="F38" s="1457"/>
      <c r="G38" s="1457"/>
      <c r="H38" s="1457"/>
      <c r="I38" s="1457"/>
      <c r="J38" s="1457"/>
    </row>
    <row r="39" spans="1:10">
      <c r="A39" s="1457"/>
      <c r="B39" s="1457"/>
      <c r="C39" s="1457"/>
      <c r="D39" s="1457"/>
      <c r="E39" s="1457"/>
      <c r="F39" s="1457"/>
      <c r="G39" s="1457"/>
      <c r="H39" s="1457"/>
      <c r="I39" s="1457"/>
      <c r="J39" s="1457"/>
    </row>
    <row r="40" spans="1:10">
      <c r="A40" s="1457"/>
      <c r="B40" s="1457"/>
      <c r="C40" s="1457"/>
      <c r="D40" s="1457"/>
      <c r="E40" s="1457"/>
      <c r="F40" s="1457"/>
      <c r="G40" s="1457"/>
      <c r="H40" s="1457"/>
      <c r="I40" s="1457"/>
      <c r="J40" s="1457"/>
    </row>
  </sheetData>
  <mergeCells count="11">
    <mergeCell ref="A4:I4"/>
    <mergeCell ref="C33:D33"/>
    <mergeCell ref="C31:D31"/>
    <mergeCell ref="C29:D29"/>
    <mergeCell ref="C25:D25"/>
    <mergeCell ref="C23:D23"/>
    <mergeCell ref="C21:D21"/>
    <mergeCell ref="A19:I19"/>
    <mergeCell ref="A17:J17"/>
    <mergeCell ref="C27:D27"/>
    <mergeCell ref="C26:D26"/>
  </mergeCells>
  <phoneticPr fontId="2"/>
  <pageMargins left="0.78740157480314965" right="0.23622047244094491" top="0.74803149606299213" bottom="0.98425196850393704" header="0.51181102362204722" footer="0.51181102362204722"/>
  <pageSetup paperSize="9" fitToHeight="0" orientation="portrait" verticalDpi="300" r:id="rId1"/>
  <headerFooter alignWithMargins="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L117"/>
  <sheetViews>
    <sheetView view="pageBreakPreview" topLeftCell="A4" zoomScaleNormal="100" zoomScaleSheetLayoutView="100" workbookViewId="0">
      <selection activeCell="E24" sqref="E24"/>
    </sheetView>
  </sheetViews>
  <sheetFormatPr defaultColWidth="9" defaultRowHeight="12.75"/>
  <cols>
    <col min="1" max="1" width="2" style="1407" customWidth="1"/>
    <col min="2" max="2" width="9.25" style="1407" customWidth="1"/>
    <col min="3" max="3" width="2.625" style="1407" customWidth="1"/>
    <col min="4" max="4" width="15.875" style="1407" customWidth="1"/>
    <col min="5" max="5" width="3.5" style="1407" customWidth="1"/>
    <col min="6" max="6" width="7.75" style="1407" customWidth="1"/>
    <col min="7" max="7" width="9" style="1407"/>
    <col min="8" max="8" width="7.625" style="1407" customWidth="1"/>
    <col min="9" max="9" width="19.5" style="1407" customWidth="1"/>
    <col min="10" max="10" width="10.5" style="1407" customWidth="1"/>
    <col min="11" max="11" width="0.875" style="1407" customWidth="1"/>
    <col min="12" max="12" width="2.25" style="1407" customWidth="1"/>
    <col min="13" max="16384" width="9" style="1407"/>
  </cols>
  <sheetData>
    <row r="1" spans="1:11" ht="30" customHeight="1"/>
    <row r="2" spans="1:11">
      <c r="I2" s="2348">
        <v>42804</v>
      </c>
      <c r="J2" s="2348"/>
      <c r="K2" s="1408"/>
    </row>
    <row r="3" spans="1:11" ht="22.9" customHeight="1"/>
    <row r="5" spans="1:11">
      <c r="B5" s="1407" t="s">
        <v>1779</v>
      </c>
    </row>
    <row r="6" spans="1:11">
      <c r="B6" s="1409" t="str">
        <f>入力シート!$C$22</f>
        <v>株式会社 ○○組</v>
      </c>
    </row>
    <row r="7" spans="1:11">
      <c r="B7" s="1409" t="str">
        <f>" " &amp; 入力シート!$C$23&amp;"　殿"</f>
        <v xml:space="preserve"> 代表取締役　　○○　○○　殿</v>
      </c>
    </row>
    <row r="8" spans="1:11" ht="15" customHeight="1"/>
    <row r="9" spans="1:11" ht="3" customHeight="1">
      <c r="F9" s="1410"/>
      <c r="G9" s="1411" t="str">
        <f>" " &amp;入力シート!P59</f>
        <v xml:space="preserve"> </v>
      </c>
      <c r="H9" s="1412"/>
      <c r="I9" s="1409"/>
    </row>
    <row r="10" spans="1:11">
      <c r="F10" s="1410"/>
      <c r="H10" s="1413" t="str">
        <f>入力シート!$K$54</f>
        <v>独立行政法人国立高等専門学校機構</v>
      </c>
      <c r="I10" s="1409"/>
    </row>
    <row r="11" spans="1:11">
      <c r="F11" s="1410"/>
      <c r="H11" s="1414" t="str">
        <f>" " &amp;入力シート!$K$55</f>
        <v xml:space="preserve"> ○○工業高等専門学校</v>
      </c>
      <c r="I11" s="1409"/>
    </row>
    <row r="12" spans="1:11">
      <c r="F12" s="1410"/>
      <c r="H12" s="1413" t="str">
        <f>"  " &amp;入力シート!$K$56</f>
        <v xml:space="preserve">  契約担当役 事務部長 ○○　○○</v>
      </c>
      <c r="I12" s="1409"/>
    </row>
    <row r="13" spans="1:11" ht="43.5" customHeight="1"/>
    <row r="14" spans="1:11" ht="24.75" customHeight="1"/>
    <row r="15" spans="1:11" ht="18.75" customHeight="1">
      <c r="A15" s="2361" t="s">
        <v>1754</v>
      </c>
      <c r="B15" s="2361"/>
      <c r="C15" s="2361"/>
      <c r="D15" s="2361"/>
      <c r="E15" s="2361"/>
      <c r="F15" s="2361"/>
      <c r="G15" s="2361"/>
      <c r="H15" s="2361"/>
      <c r="I15" s="2361"/>
      <c r="J15" s="2361"/>
      <c r="K15" s="2361"/>
    </row>
    <row r="19" spans="1:11" ht="21.75" customHeight="1"/>
    <row r="20" spans="1:11">
      <c r="C20" s="1415" t="s">
        <v>1755</v>
      </c>
      <c r="D20" s="1416"/>
    </row>
    <row r="21" spans="1:11">
      <c r="C21" s="1415" t="s">
        <v>1767</v>
      </c>
      <c r="D21" s="1416"/>
    </row>
    <row r="23" spans="1:11" ht="35.450000000000003" customHeight="1">
      <c r="B23" s="1417"/>
      <c r="C23" s="1417"/>
      <c r="D23" s="1417"/>
      <c r="E23" s="1417"/>
      <c r="F23" s="1417"/>
      <c r="G23" s="1417"/>
      <c r="H23" s="1417"/>
      <c r="I23" s="1417"/>
      <c r="J23" s="1417"/>
    </row>
    <row r="24" spans="1:11" ht="48" customHeight="1"/>
    <row r="25" spans="1:11" ht="32.25" customHeight="1">
      <c r="A25" s="2361" t="s">
        <v>178</v>
      </c>
      <c r="B25" s="2361"/>
      <c r="C25" s="2361"/>
      <c r="D25" s="2361"/>
      <c r="E25" s="2361"/>
      <c r="F25" s="2361"/>
      <c r="G25" s="2361"/>
      <c r="H25" s="2361"/>
      <c r="I25" s="2361"/>
      <c r="J25" s="2361"/>
      <c r="K25" s="2361"/>
    </row>
    <row r="26" spans="1:11" ht="42.75" customHeight="1">
      <c r="B26" s="1418"/>
      <c r="C26" s="1418"/>
      <c r="D26" s="1418"/>
      <c r="E26" s="1418"/>
      <c r="F26" s="1418"/>
      <c r="G26" s="1418"/>
      <c r="H26" s="1418"/>
      <c r="I26" s="1418"/>
      <c r="J26" s="1408"/>
    </row>
    <row r="27" spans="1:11" ht="33.75" customHeight="1">
      <c r="D27" s="1419" t="s">
        <v>1780</v>
      </c>
      <c r="E27" s="2349" t="s">
        <v>1785</v>
      </c>
      <c r="F27" s="2350"/>
      <c r="G27" s="2350"/>
      <c r="H27" s="2350"/>
      <c r="I27" s="2351"/>
    </row>
    <row r="28" spans="1:11" ht="33.75" customHeight="1">
      <c r="D28" s="1420" t="s">
        <v>679</v>
      </c>
      <c r="E28" s="2352" t="s">
        <v>1786</v>
      </c>
      <c r="F28" s="2353"/>
      <c r="G28" s="2353"/>
      <c r="H28" s="2353"/>
      <c r="I28" s="2354"/>
    </row>
    <row r="29" spans="1:11" ht="33.75" customHeight="1">
      <c r="D29" s="1420" t="s">
        <v>1758</v>
      </c>
      <c r="E29" s="2352" t="s">
        <v>1756</v>
      </c>
      <c r="F29" s="2353"/>
      <c r="G29" s="2353"/>
      <c r="H29" s="2353"/>
      <c r="I29" s="2354"/>
    </row>
    <row r="30" spans="1:11" ht="33.75" customHeight="1">
      <c r="D30" s="1421" t="s">
        <v>1759</v>
      </c>
      <c r="E30" s="2355" t="s">
        <v>1766</v>
      </c>
      <c r="F30" s="2356"/>
      <c r="G30" s="2356"/>
      <c r="H30" s="2356"/>
      <c r="I30" s="2357"/>
    </row>
    <row r="31" spans="1:11" ht="16.5" customHeight="1">
      <c r="D31" s="2358" t="s">
        <v>1760</v>
      </c>
      <c r="E31" s="1422"/>
      <c r="F31" s="1423" t="s">
        <v>676</v>
      </c>
      <c r="G31" s="1424" t="s">
        <v>1782</v>
      </c>
      <c r="H31" s="1425"/>
      <c r="I31" s="1426"/>
    </row>
    <row r="32" spans="1:11" ht="16.5" customHeight="1">
      <c r="D32" s="2359"/>
      <c r="E32" s="1427"/>
      <c r="F32" s="1428" t="s">
        <v>675</v>
      </c>
      <c r="G32" s="1429" t="s">
        <v>1791</v>
      </c>
      <c r="H32" s="1425"/>
      <c r="I32" s="1426"/>
    </row>
    <row r="33" spans="2:12" ht="16.5" customHeight="1">
      <c r="D33" s="2358" t="s">
        <v>1761</v>
      </c>
      <c r="E33" s="1422"/>
      <c r="F33" s="1423" t="s">
        <v>676</v>
      </c>
      <c r="G33" s="1424" t="s">
        <v>1782</v>
      </c>
      <c r="H33" s="1430"/>
      <c r="I33" s="1431"/>
    </row>
    <row r="34" spans="2:12" ht="16.5" customHeight="1">
      <c r="D34" s="2360"/>
      <c r="E34" s="1432"/>
      <c r="F34" s="1428" t="s">
        <v>675</v>
      </c>
      <c r="G34" s="1429" t="s">
        <v>1792</v>
      </c>
      <c r="H34" s="1433"/>
      <c r="I34" s="1434"/>
    </row>
    <row r="35" spans="2:12" ht="18" customHeight="1">
      <c r="C35" s="1435"/>
      <c r="D35" s="1436"/>
      <c r="E35" s="1436"/>
      <c r="F35" s="1437"/>
    </row>
    <row r="36" spans="2:12" ht="21.75" customHeight="1">
      <c r="C36" s="1435"/>
      <c r="D36" s="1437"/>
      <c r="E36" s="1436"/>
    </row>
    <row r="37" spans="2:12" ht="8.25" customHeight="1">
      <c r="D37" s="1436"/>
      <c r="E37" s="1436"/>
      <c r="F37" s="1437"/>
    </row>
    <row r="38" spans="2:12" s="1416" customFormat="1">
      <c r="B38" s="1416" t="s">
        <v>226</v>
      </c>
    </row>
    <row r="39" spans="2:12" s="1416" customFormat="1">
      <c r="I39" s="2348">
        <v>42804</v>
      </c>
      <c r="J39" s="2348"/>
      <c r="K39" s="1438"/>
      <c r="L39" s="1439"/>
    </row>
    <row r="40" spans="2:12" s="1416" customFormat="1"/>
    <row r="41" spans="2:12" s="1416" customFormat="1" ht="17.25" customHeight="1"/>
    <row r="42" spans="2:12" s="1416" customFormat="1">
      <c r="B42" s="1416" t="s">
        <v>1433</v>
      </c>
    </row>
    <row r="43" spans="2:12" s="1416" customFormat="1">
      <c r="B43" s="1440" t="str">
        <f>入力シート!$K$54</f>
        <v>独立行政法人国立高等専門学校機構</v>
      </c>
    </row>
    <row r="44" spans="2:12" s="1416" customFormat="1">
      <c r="B44" s="1441" t="str">
        <f>" " &amp;入力シート!$K$55</f>
        <v xml:space="preserve"> ○○工業高等専門学校</v>
      </c>
    </row>
    <row r="45" spans="2:12" s="1416" customFormat="1">
      <c r="B45" s="1441" t="str">
        <f>"  "&amp;入力シート!$K$56&amp;" 殿"</f>
        <v xml:space="preserve">  契約担当役 事務部長 ○○　○○ 殿</v>
      </c>
    </row>
    <row r="46" spans="2:12" s="1416" customFormat="1"/>
    <row r="47" spans="2:12" s="1416" customFormat="1">
      <c r="H47" s="1442" t="s">
        <v>1340</v>
      </c>
    </row>
    <row r="48" spans="2:12" s="1416" customFormat="1">
      <c r="H48" s="1443" t="str">
        <f>" " &amp; 入力シート!$C$22</f>
        <v xml:space="preserve"> 株式会社 ○○組</v>
      </c>
      <c r="I48" s="1444"/>
      <c r="J48" s="1444"/>
      <c r="K48" s="1444"/>
    </row>
    <row r="49" spans="1:12" s="1416" customFormat="1">
      <c r="H49" s="1443" t="str">
        <f>"  " &amp; 入力シート!$C$23 &amp; "　印"</f>
        <v xml:space="preserve">  代表取締役　　○○　○○　印</v>
      </c>
    </row>
    <row r="50" spans="1:12" s="1416" customFormat="1">
      <c r="I50" s="1444"/>
      <c r="J50" s="1444"/>
      <c r="K50" s="1444"/>
    </row>
    <row r="51" spans="1:12" s="1416" customFormat="1" ht="50.25" customHeight="1">
      <c r="H51" s="1444"/>
      <c r="I51" s="1444"/>
      <c r="J51" s="1444"/>
      <c r="K51" s="1444"/>
    </row>
    <row r="52" spans="1:12" s="1416" customFormat="1" ht="24" customHeight="1">
      <c r="H52" s="1444"/>
      <c r="I52" s="1444"/>
      <c r="J52" s="1444"/>
      <c r="K52" s="1444"/>
    </row>
    <row r="53" spans="1:12" s="1416" customFormat="1" ht="18.75" customHeight="1">
      <c r="A53" s="2345" t="s">
        <v>1757</v>
      </c>
      <c r="B53" s="2345"/>
      <c r="C53" s="2345"/>
      <c r="D53" s="2345"/>
      <c r="E53" s="2345"/>
      <c r="F53" s="2345"/>
      <c r="G53" s="2345"/>
      <c r="H53" s="2345"/>
      <c r="I53" s="2345"/>
      <c r="J53" s="2345"/>
      <c r="K53" s="2345"/>
      <c r="L53" s="1444"/>
    </row>
    <row r="54" spans="1:12" s="1416" customFormat="1" ht="15.75" customHeight="1">
      <c r="H54" s="1444"/>
      <c r="I54" s="1444"/>
      <c r="J54" s="1444"/>
      <c r="K54" s="1444"/>
    </row>
    <row r="55" spans="1:12" s="1416" customFormat="1" ht="27" customHeight="1">
      <c r="H55" s="1444"/>
      <c r="I55" s="1444"/>
      <c r="J55" s="1444"/>
      <c r="K55" s="1444"/>
    </row>
    <row r="56" spans="1:12" s="1416" customFormat="1" ht="19.5" customHeight="1"/>
    <row r="57" spans="1:12" s="1416" customFormat="1">
      <c r="C57" s="1444" t="str">
        <f>"　　"&amp; TEXT($I$2,"ggge年m月d日") &amp; "に協議の申し出がありました協議内容については、承諾します。"</f>
        <v>　　平成29年3月10日に協議の申し出がありました協議内容については、承諾します。</v>
      </c>
      <c r="D57" s="1444"/>
      <c r="E57" s="1444"/>
      <c r="F57" s="1444"/>
      <c r="G57" s="1444"/>
      <c r="H57" s="1444"/>
      <c r="I57" s="1444"/>
      <c r="J57" s="1444"/>
      <c r="K57" s="1444"/>
    </row>
    <row r="58" spans="1:12" s="1416" customFormat="1">
      <c r="C58" s="1416" t="s">
        <v>1768</v>
      </c>
      <c r="L58" s="1445"/>
    </row>
    <row r="59" spans="1:12" s="1416" customFormat="1" ht="39" customHeight="1"/>
    <row r="60" spans="1:12" s="1416" customFormat="1" ht="35.25" customHeight="1"/>
    <row r="61" spans="1:12" s="1416" customFormat="1" ht="40.5" customHeight="1">
      <c r="A61" s="2345" t="s">
        <v>178</v>
      </c>
      <c r="B61" s="2345"/>
      <c r="C61" s="2345"/>
      <c r="D61" s="2345"/>
      <c r="E61" s="2345"/>
      <c r="F61" s="2345"/>
      <c r="G61" s="2345"/>
      <c r="H61" s="2345"/>
      <c r="I61" s="2345"/>
      <c r="J61" s="2345"/>
      <c r="K61" s="2345"/>
      <c r="L61" s="1444"/>
    </row>
    <row r="62" spans="1:12" s="1416" customFormat="1" ht="24" customHeight="1"/>
    <row r="63" spans="1:12" s="1416" customFormat="1">
      <c r="D63" s="1416" t="s">
        <v>1430</v>
      </c>
      <c r="E63" s="1446" t="s">
        <v>1785</v>
      </c>
    </row>
    <row r="64" spans="1:12" s="1416" customFormat="1"/>
    <row r="65" spans="2:12" s="1416" customFormat="1"/>
    <row r="66" spans="2:12" s="1416" customFormat="1">
      <c r="D66" s="1416" t="s">
        <v>1429</v>
      </c>
      <c r="E66" s="1447" t="s">
        <v>1786</v>
      </c>
    </row>
    <row r="67" spans="2:12" s="1416" customFormat="1">
      <c r="D67" s="1448"/>
      <c r="E67" s="1448"/>
      <c r="F67" s="1448"/>
      <c r="G67" s="1448"/>
      <c r="H67" s="1448"/>
      <c r="I67" s="1448"/>
      <c r="J67" s="1448"/>
    </row>
    <row r="68" spans="2:12" s="1416" customFormat="1"/>
    <row r="69" spans="2:12" s="1416" customFormat="1">
      <c r="D69" s="1416" t="s">
        <v>1762</v>
      </c>
      <c r="E69" s="1416" t="s">
        <v>1783</v>
      </c>
    </row>
    <row r="70" spans="2:12" s="1416" customFormat="1"/>
    <row r="71" spans="2:12" s="1416" customFormat="1"/>
    <row r="72" spans="2:12" s="1416" customFormat="1">
      <c r="B72" s="1449"/>
      <c r="D72" s="1416" t="s">
        <v>1763</v>
      </c>
      <c r="E72" s="1416" t="s">
        <v>1764</v>
      </c>
    </row>
    <row r="73" spans="2:12" s="1416" customFormat="1">
      <c r="D73" s="1448" t="s">
        <v>1765</v>
      </c>
    </row>
    <row r="74" spans="2:12" s="1416" customFormat="1"/>
    <row r="75" spans="2:12" s="1416" customFormat="1"/>
    <row r="76" spans="2:12" s="1416" customFormat="1"/>
    <row r="77" spans="2:12" s="1416" customFormat="1">
      <c r="B77" s="1416" t="s">
        <v>226</v>
      </c>
    </row>
    <row r="78" spans="2:12">
      <c r="B78" s="1416"/>
      <c r="C78" s="1416"/>
      <c r="D78" s="1416"/>
      <c r="E78" s="1416"/>
      <c r="F78" s="1416"/>
      <c r="G78" s="1416"/>
      <c r="H78" s="1416"/>
      <c r="I78" s="2348">
        <v>42804</v>
      </c>
      <c r="J78" s="2348"/>
      <c r="K78" s="1438"/>
      <c r="L78" s="1439"/>
    </row>
    <row r="79" spans="2:12">
      <c r="B79" s="1416"/>
      <c r="C79" s="1416"/>
      <c r="D79" s="1416"/>
      <c r="E79" s="1416"/>
      <c r="F79" s="1416"/>
      <c r="G79" s="1416"/>
      <c r="H79" s="1416"/>
      <c r="I79" s="1416"/>
      <c r="J79" s="1416"/>
      <c r="K79" s="1416"/>
      <c r="L79" s="1416"/>
    </row>
    <row r="80" spans="2:12" ht="22.5" customHeight="1">
      <c r="B80" s="1416"/>
      <c r="C80" s="1416"/>
      <c r="D80" s="1416"/>
      <c r="E80" s="1416"/>
      <c r="F80" s="1416"/>
      <c r="G80" s="1416"/>
      <c r="H80" s="1416"/>
      <c r="I80" s="1416"/>
      <c r="J80" s="1416"/>
      <c r="K80" s="1416"/>
      <c r="L80" s="1416"/>
    </row>
    <row r="81" spans="1:12">
      <c r="B81" s="1407" t="s">
        <v>1779</v>
      </c>
      <c r="J81" s="1416"/>
      <c r="K81" s="1416"/>
      <c r="L81" s="1416"/>
    </row>
    <row r="82" spans="1:12">
      <c r="B82" s="1409" t="str">
        <f>入力シート!$C$22</f>
        <v>株式会社 ○○組</v>
      </c>
      <c r="J82" s="1416"/>
      <c r="K82" s="1416"/>
      <c r="L82" s="1416"/>
    </row>
    <row r="83" spans="1:12">
      <c r="B83" s="1409" t="str">
        <f>" " &amp; 入力シート!$C$23&amp;"　殿"</f>
        <v xml:space="preserve"> 代表取締役　　○○　○○　殿</v>
      </c>
      <c r="J83" s="1416"/>
      <c r="K83" s="1416"/>
      <c r="L83" s="1416"/>
    </row>
    <row r="84" spans="1:12">
      <c r="F84" s="1410"/>
      <c r="G84" s="1411" t="str">
        <f>" " &amp;入力シート!P136</f>
        <v xml:space="preserve"> </v>
      </c>
      <c r="H84" s="1412"/>
      <c r="I84" s="1409"/>
      <c r="J84" s="1416"/>
      <c r="K84" s="1416"/>
      <c r="L84" s="1416"/>
    </row>
    <row r="85" spans="1:12">
      <c r="F85" s="1410"/>
      <c r="H85" s="1413" t="str">
        <f>入力シート!$K$54</f>
        <v>独立行政法人国立高等専門学校機構</v>
      </c>
      <c r="I85" s="1409"/>
      <c r="J85" s="1444"/>
      <c r="K85" s="1444"/>
      <c r="L85" s="1416"/>
    </row>
    <row r="86" spans="1:12">
      <c r="F86" s="1410"/>
      <c r="H86" s="1414" t="str">
        <f>" " &amp;入力シート!$K$55</f>
        <v xml:space="preserve"> ○○工業高等専門学校</v>
      </c>
      <c r="I86" s="1409"/>
      <c r="J86" s="1416"/>
      <c r="K86" s="1416"/>
      <c r="L86" s="1416"/>
    </row>
    <row r="87" spans="1:12">
      <c r="F87" s="1410"/>
      <c r="H87" s="1413" t="str">
        <f>"  " &amp;入力シート!$K$56</f>
        <v xml:space="preserve">  契約担当役 事務部長 ○○　○○</v>
      </c>
      <c r="I87" s="1409"/>
      <c r="J87" s="1444"/>
      <c r="K87" s="1444"/>
      <c r="L87" s="1416"/>
    </row>
    <row r="88" spans="1:12">
      <c r="B88" s="1416"/>
      <c r="C88" s="1416"/>
      <c r="D88" s="1416"/>
      <c r="E88" s="1416"/>
      <c r="F88" s="1416"/>
      <c r="G88" s="1416"/>
      <c r="H88" s="1444"/>
      <c r="I88" s="1444"/>
      <c r="J88" s="1444"/>
      <c r="K88" s="1444"/>
      <c r="L88" s="1416"/>
    </row>
    <row r="89" spans="1:12" ht="85.5" customHeight="1">
      <c r="B89" s="1416"/>
      <c r="C89" s="1416"/>
      <c r="D89" s="1416"/>
      <c r="E89" s="1416"/>
      <c r="F89" s="1416"/>
      <c r="G89" s="1416"/>
      <c r="H89" s="1444"/>
      <c r="I89" s="1444"/>
      <c r="J89" s="1444"/>
      <c r="K89" s="1444"/>
      <c r="L89" s="1416"/>
    </row>
    <row r="90" spans="1:12" ht="13.5" customHeight="1">
      <c r="A90" s="2345" t="s">
        <v>1769</v>
      </c>
      <c r="B90" s="2345"/>
      <c r="C90" s="2345"/>
      <c r="D90" s="2345"/>
      <c r="E90" s="2345"/>
      <c r="F90" s="2345"/>
      <c r="G90" s="2345"/>
      <c r="H90" s="2345"/>
      <c r="I90" s="2345"/>
      <c r="J90" s="2345"/>
      <c r="K90" s="2345"/>
      <c r="L90" s="1444"/>
    </row>
    <row r="91" spans="1:12">
      <c r="B91" s="1416"/>
      <c r="C91" s="1416"/>
      <c r="D91" s="1416"/>
      <c r="E91" s="1416"/>
      <c r="F91" s="1416"/>
      <c r="G91" s="1416"/>
      <c r="H91" s="1444"/>
      <c r="I91" s="1444"/>
      <c r="J91" s="1444"/>
      <c r="K91" s="1444"/>
      <c r="L91" s="1416"/>
    </row>
    <row r="92" spans="1:12" ht="37.5" customHeight="1">
      <c r="B92" s="1416"/>
      <c r="C92" s="1416"/>
      <c r="D92" s="1416"/>
      <c r="E92" s="1416"/>
      <c r="F92" s="1416"/>
      <c r="G92" s="1416"/>
      <c r="H92" s="1444"/>
      <c r="I92" s="1444"/>
      <c r="J92" s="1444"/>
      <c r="K92" s="1444"/>
      <c r="L92" s="1416"/>
    </row>
    <row r="93" spans="1:12">
      <c r="B93" s="1416"/>
      <c r="C93" s="1416"/>
      <c r="D93" s="1416"/>
      <c r="E93" s="1416"/>
      <c r="F93" s="1416"/>
      <c r="G93" s="1416"/>
      <c r="H93" s="1416"/>
      <c r="I93" s="1416"/>
      <c r="J93" s="1416"/>
      <c r="K93" s="1416"/>
      <c r="L93" s="1416"/>
    </row>
    <row r="94" spans="1:12">
      <c r="B94" s="1416"/>
      <c r="C94" s="1444" t="str">
        <f>"　　"&amp;TEXT(I39,"ggge年m月d日")&amp;"に提出戴きました承諾書に基づき、下記協議結果とし契約変更手続きを"</f>
        <v>　　平成29年3月10日に提出戴きました承諾書に基づき、下記協議結果とし契約変更手続きを</v>
      </c>
      <c r="D94" s="1444"/>
      <c r="E94" s="1444"/>
      <c r="F94" s="1444"/>
      <c r="G94" s="1444"/>
      <c r="H94" s="1444"/>
      <c r="I94" s="1444"/>
      <c r="J94" s="1444"/>
      <c r="K94" s="1444"/>
      <c r="L94" s="1416"/>
    </row>
    <row r="95" spans="1:12">
      <c r="B95" s="1416"/>
      <c r="C95" s="1416" t="s">
        <v>1788</v>
      </c>
      <c r="D95" s="1416"/>
      <c r="E95" s="1416"/>
      <c r="F95" s="1416"/>
      <c r="G95" s="1416"/>
      <c r="H95" s="1416"/>
      <c r="I95" s="1416"/>
      <c r="J95" s="1416"/>
      <c r="K95" s="1416"/>
      <c r="L95" s="1445"/>
    </row>
    <row r="96" spans="1:12" ht="77.25" customHeight="1">
      <c r="B96" s="1416"/>
      <c r="C96" s="1416"/>
      <c r="D96" s="1416"/>
      <c r="E96" s="1416"/>
      <c r="F96" s="1416"/>
      <c r="G96" s="1416"/>
      <c r="H96" s="1416"/>
      <c r="I96" s="1416"/>
      <c r="J96" s="1416"/>
      <c r="K96" s="1416"/>
      <c r="L96" s="1416"/>
    </row>
    <row r="97" spans="1:12" ht="21.75" customHeight="1">
      <c r="B97" s="1416"/>
      <c r="C97" s="1416"/>
      <c r="D97" s="1416"/>
      <c r="E97" s="1416"/>
      <c r="F97" s="1416"/>
      <c r="G97" s="1416"/>
      <c r="H97" s="1416"/>
      <c r="I97" s="1416"/>
      <c r="J97" s="1416"/>
      <c r="K97" s="1416"/>
      <c r="L97" s="1416"/>
    </row>
    <row r="98" spans="1:12" ht="13.5" customHeight="1">
      <c r="A98" s="2345" t="s">
        <v>178</v>
      </c>
      <c r="B98" s="2345"/>
      <c r="C98" s="2345"/>
      <c r="D98" s="2345"/>
      <c r="E98" s="2345"/>
      <c r="F98" s="2345"/>
      <c r="G98" s="2345"/>
      <c r="H98" s="2345"/>
      <c r="I98" s="2345"/>
      <c r="J98" s="2345"/>
      <c r="K98" s="2345"/>
      <c r="L98" s="1444"/>
    </row>
    <row r="99" spans="1:12" ht="34.5" customHeight="1">
      <c r="B99" s="1416"/>
      <c r="C99" s="1416"/>
      <c r="D99" s="1416"/>
      <c r="E99" s="1416"/>
      <c r="F99" s="1416"/>
      <c r="G99" s="1416"/>
      <c r="H99" s="1416"/>
      <c r="I99" s="1416"/>
      <c r="J99" s="1416"/>
      <c r="K99" s="1416"/>
      <c r="L99" s="1416"/>
    </row>
    <row r="100" spans="1:12">
      <c r="B100" s="1416"/>
      <c r="C100" s="1416"/>
      <c r="D100" s="1416" t="s">
        <v>1430</v>
      </c>
      <c r="E100" s="1446" t="s">
        <v>1785</v>
      </c>
      <c r="F100" s="1416"/>
      <c r="G100" s="1416"/>
      <c r="H100" s="1416"/>
      <c r="I100" s="1416"/>
      <c r="J100" s="1416"/>
      <c r="K100" s="1416"/>
      <c r="L100" s="1416"/>
    </row>
    <row r="101" spans="1:12" ht="18" customHeight="1">
      <c r="B101" s="1416"/>
      <c r="C101" s="1416"/>
      <c r="D101" s="1416"/>
      <c r="E101" s="1416"/>
      <c r="F101" s="1416"/>
      <c r="G101" s="1416"/>
      <c r="H101" s="1416"/>
      <c r="I101" s="1416"/>
      <c r="J101" s="1416"/>
      <c r="K101" s="1416"/>
      <c r="L101" s="1416"/>
    </row>
    <row r="102" spans="1:12">
      <c r="B102" s="1416"/>
      <c r="C102" s="1416"/>
      <c r="D102" s="1416" t="s">
        <v>1429</v>
      </c>
      <c r="E102" s="1447" t="s">
        <v>1786</v>
      </c>
      <c r="F102" s="1416"/>
      <c r="G102" s="1416"/>
      <c r="H102" s="1416"/>
      <c r="I102" s="1416"/>
      <c r="J102" s="1416"/>
      <c r="K102" s="1416"/>
      <c r="L102" s="1416"/>
    </row>
    <row r="103" spans="1:12">
      <c r="B103" s="1416"/>
      <c r="C103" s="1416"/>
      <c r="F103" s="1416"/>
      <c r="G103" s="1416"/>
      <c r="H103" s="1416"/>
      <c r="I103" s="1416"/>
      <c r="J103" s="1416"/>
      <c r="K103" s="1416"/>
      <c r="L103" s="1416"/>
    </row>
    <row r="104" spans="1:12">
      <c r="B104" s="1416"/>
      <c r="C104" s="1416"/>
      <c r="D104" s="1416" t="s">
        <v>1770</v>
      </c>
      <c r="E104" s="1448"/>
      <c r="F104" s="1448"/>
      <c r="G104" s="1448"/>
      <c r="H104" s="1448"/>
      <c r="I104" s="1448"/>
      <c r="J104" s="1448"/>
      <c r="K104" s="1416"/>
      <c r="L104" s="1416"/>
    </row>
    <row r="105" spans="1:12">
      <c r="B105" s="1416"/>
      <c r="C105" s="1416"/>
      <c r="D105" s="1416" t="s">
        <v>1771</v>
      </c>
      <c r="E105" s="1416"/>
      <c r="F105" s="1416"/>
      <c r="G105" s="1416"/>
      <c r="H105" s="1416"/>
      <c r="I105" s="1416"/>
      <c r="J105" s="1416"/>
      <c r="K105" s="1416"/>
      <c r="L105" s="1416"/>
    </row>
    <row r="106" spans="1:12" s="1425" customFormat="1" ht="16.5" customHeight="1">
      <c r="D106" s="2346" t="s">
        <v>1773</v>
      </c>
      <c r="E106" s="1450" t="s">
        <v>676</v>
      </c>
      <c r="F106" s="1447" t="s">
        <v>1781</v>
      </c>
      <c r="G106" s="1451"/>
    </row>
    <row r="107" spans="1:12" s="1425" customFormat="1" ht="16.5" customHeight="1">
      <c r="D107" s="2347"/>
      <c r="E107" s="1450" t="s">
        <v>675</v>
      </c>
      <c r="F107" s="1447" t="s">
        <v>1790</v>
      </c>
      <c r="G107" s="1451"/>
    </row>
    <row r="108" spans="1:12" s="1425" customFormat="1" ht="16.5" customHeight="1">
      <c r="D108" s="2346" t="s">
        <v>1774</v>
      </c>
      <c r="E108" s="1450" t="s">
        <v>676</v>
      </c>
      <c r="F108" s="1447" t="s">
        <v>1781</v>
      </c>
      <c r="G108" s="1451"/>
      <c r="H108" s="1452"/>
      <c r="I108" s="1452"/>
    </row>
    <row r="109" spans="1:12" s="1425" customFormat="1" ht="16.5" customHeight="1">
      <c r="D109" s="2347"/>
      <c r="E109" s="1450" t="s">
        <v>675</v>
      </c>
      <c r="F109" s="1447" t="s">
        <v>1789</v>
      </c>
      <c r="G109" s="1451"/>
      <c r="H109" s="1452"/>
      <c r="I109" s="1453"/>
    </row>
    <row r="110" spans="1:12" ht="15" customHeight="1">
      <c r="B110" s="1416"/>
      <c r="C110" s="1416"/>
      <c r="D110" s="1416" t="s">
        <v>1772</v>
      </c>
      <c r="F110" s="1416"/>
      <c r="G110" s="1416"/>
      <c r="H110" s="1416"/>
      <c r="I110" s="1416"/>
      <c r="J110" s="1416"/>
      <c r="K110" s="1416"/>
      <c r="L110" s="1416"/>
    </row>
    <row r="111" spans="1:12">
      <c r="B111" s="1416"/>
      <c r="C111" s="1416"/>
      <c r="D111" s="1416" t="s">
        <v>1787</v>
      </c>
      <c r="E111" s="1416"/>
      <c r="F111" s="1416"/>
      <c r="G111" s="1416"/>
      <c r="H111" s="1416"/>
      <c r="I111" s="1416"/>
      <c r="J111" s="1416"/>
      <c r="K111" s="1416"/>
      <c r="L111" s="1416"/>
    </row>
    <row r="112" spans="1:12">
      <c r="B112" s="1416"/>
      <c r="C112" s="1416"/>
      <c r="D112" s="1438" t="s">
        <v>1775</v>
      </c>
      <c r="E112" s="2344" t="str">
        <f>+E69</f>
        <v>金 ４０，５００，０００円也</v>
      </c>
      <c r="F112" s="2344"/>
      <c r="G112" s="2344"/>
      <c r="H112" s="1416" t="s">
        <v>1777</v>
      </c>
      <c r="I112" s="1416"/>
      <c r="J112" s="1416"/>
      <c r="K112" s="1416"/>
      <c r="L112" s="1416"/>
    </row>
    <row r="113" spans="2:12">
      <c r="B113" s="1449"/>
      <c r="C113" s="1416"/>
      <c r="D113" s="1454" t="s">
        <v>1776</v>
      </c>
      <c r="E113" s="2344" t="s">
        <v>1784</v>
      </c>
      <c r="F113" s="2344"/>
      <c r="G113" s="2344"/>
      <c r="H113" s="1416" t="s">
        <v>1777</v>
      </c>
      <c r="I113" s="1416"/>
      <c r="J113" s="1416"/>
      <c r="K113" s="1416"/>
      <c r="L113" s="1416"/>
    </row>
    <row r="114" spans="2:12">
      <c r="B114" s="1416"/>
      <c r="C114" s="1416"/>
      <c r="G114" s="1416"/>
      <c r="H114" s="1416"/>
      <c r="I114" s="1416"/>
      <c r="J114" s="1416"/>
      <c r="K114" s="1416"/>
      <c r="L114" s="1416"/>
    </row>
    <row r="115" spans="2:12">
      <c r="B115" s="1416"/>
      <c r="C115" s="1416"/>
      <c r="D115" s="1416"/>
      <c r="E115" s="1416"/>
      <c r="F115" s="1416"/>
      <c r="G115" s="1416"/>
      <c r="H115" s="1416"/>
      <c r="I115" s="1448" t="s">
        <v>1778</v>
      </c>
      <c r="J115" s="1416"/>
      <c r="K115" s="1416"/>
      <c r="L115" s="1416"/>
    </row>
    <row r="116" spans="2:12">
      <c r="D116" s="1416"/>
      <c r="E116" s="1416"/>
      <c r="F116" s="1416"/>
    </row>
    <row r="117" spans="2:12">
      <c r="D117" s="1448"/>
      <c r="E117" s="1416"/>
      <c r="F117" s="1416"/>
    </row>
  </sheetData>
  <mergeCells count="19">
    <mergeCell ref="I2:J2"/>
    <mergeCell ref="I78:J78"/>
    <mergeCell ref="I39:J39"/>
    <mergeCell ref="E27:I27"/>
    <mergeCell ref="E28:I28"/>
    <mergeCell ref="E29:I29"/>
    <mergeCell ref="E30:I30"/>
    <mergeCell ref="A61:K61"/>
    <mergeCell ref="D31:D32"/>
    <mergeCell ref="D33:D34"/>
    <mergeCell ref="A53:K53"/>
    <mergeCell ref="A25:K25"/>
    <mergeCell ref="A15:K15"/>
    <mergeCell ref="E112:G112"/>
    <mergeCell ref="E113:G113"/>
    <mergeCell ref="A98:K98"/>
    <mergeCell ref="A90:K90"/>
    <mergeCell ref="D106:D107"/>
    <mergeCell ref="D108:D109"/>
  </mergeCells>
  <phoneticPr fontId="2"/>
  <pageMargins left="0.78700000000000003" right="0.25" top="0.75" bottom="0.98399999999999999" header="0.51200000000000001" footer="0.51200000000000001"/>
  <pageSetup paperSize="9" orientation="portrait" verticalDpi="300" r:id="rId1"/>
  <headerFooter alignWithMargins="0"/>
  <rowBreaks count="2" manualBreakCount="2">
    <brk id="37" max="10" man="1"/>
    <brk id="76" max="10" man="1"/>
  </rowBreak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B3:D23"/>
  <sheetViews>
    <sheetView workbookViewId="0"/>
  </sheetViews>
  <sheetFormatPr defaultRowHeight="13.5"/>
  <cols>
    <col min="1" max="1" width="3" customWidth="1"/>
    <col min="2" max="2" width="11.75" bestFit="1" customWidth="1"/>
    <col min="3" max="3" width="15.625" customWidth="1"/>
    <col min="4" max="4" width="80.5" customWidth="1"/>
  </cols>
  <sheetData>
    <row r="3" spans="2:4">
      <c r="B3" s="400" t="s">
        <v>3</v>
      </c>
      <c r="C3" s="400" t="s">
        <v>4</v>
      </c>
      <c r="D3" s="400" t="s">
        <v>2</v>
      </c>
    </row>
    <row r="4" spans="2:4">
      <c r="B4" s="915">
        <v>39659</v>
      </c>
      <c r="C4" s="401" t="s">
        <v>963</v>
      </c>
      <c r="D4" s="402" t="s">
        <v>962</v>
      </c>
    </row>
    <row r="5" spans="2:4">
      <c r="B5" s="412"/>
      <c r="C5" s="401"/>
      <c r="D5" s="402"/>
    </row>
    <row r="6" spans="2:4">
      <c r="B6" s="412"/>
      <c r="C6" s="401"/>
      <c r="D6" s="402"/>
    </row>
    <row r="7" spans="2:4">
      <c r="B7" s="412"/>
      <c r="C7" s="401"/>
      <c r="D7" s="402"/>
    </row>
    <row r="8" spans="2:4">
      <c r="B8" s="412"/>
      <c r="C8" s="401"/>
      <c r="D8" s="402"/>
    </row>
    <row r="9" spans="2:4">
      <c r="B9" s="412"/>
      <c r="C9" s="402"/>
      <c r="D9" s="413"/>
    </row>
    <row r="10" spans="2:4">
      <c r="B10" s="412"/>
      <c r="C10" s="402"/>
      <c r="D10" s="402"/>
    </row>
    <row r="11" spans="2:4">
      <c r="B11" s="412"/>
      <c r="C11" s="402"/>
      <c r="D11" s="402"/>
    </row>
    <row r="12" spans="2:4">
      <c r="B12" s="401"/>
      <c r="C12" s="402"/>
      <c r="D12" s="402"/>
    </row>
    <row r="13" spans="2:4">
      <c r="B13" s="401"/>
      <c r="C13" s="402"/>
      <c r="D13" s="402"/>
    </row>
    <row r="14" spans="2:4">
      <c r="B14" s="422"/>
      <c r="C14" s="400"/>
      <c r="D14" s="423"/>
    </row>
    <row r="15" spans="2:4">
      <c r="B15" s="401"/>
      <c r="C15" s="413"/>
      <c r="D15" s="402"/>
    </row>
    <row r="16" spans="2:4">
      <c r="B16" s="401"/>
      <c r="C16" s="402"/>
      <c r="D16" s="402"/>
    </row>
    <row r="17" spans="2:4">
      <c r="B17" s="412"/>
      <c r="C17" s="402"/>
      <c r="D17" s="402"/>
    </row>
    <row r="18" spans="2:4">
      <c r="B18" s="402"/>
      <c r="C18" s="402"/>
      <c r="D18" s="402"/>
    </row>
    <row r="19" spans="2:4">
      <c r="B19" s="402"/>
      <c r="C19" s="402"/>
      <c r="D19" s="402"/>
    </row>
    <row r="20" spans="2:4">
      <c r="B20" s="402"/>
      <c r="C20" s="402"/>
      <c r="D20" s="402"/>
    </row>
    <row r="21" spans="2:4">
      <c r="B21" s="402"/>
      <c r="C21" s="402"/>
      <c r="D21" s="402"/>
    </row>
    <row r="22" spans="2:4">
      <c r="B22" s="402"/>
      <c r="C22" s="402"/>
      <c r="D22" s="402"/>
    </row>
    <row r="23" spans="2:4">
      <c r="B23" s="402"/>
      <c r="C23" s="402"/>
      <c r="D23" s="402"/>
    </row>
  </sheetData>
  <phoneticPr fontId="2"/>
  <pageMargins left="0.78700000000000003" right="0.2" top="0.98399999999999999" bottom="0.98399999999999999" header="0.51200000000000001" footer="0.51200000000000001"/>
  <pageSetup paperSize="9" scale="85"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3">
    <tabColor indexed="47"/>
  </sheetPr>
  <dimension ref="B2:K63"/>
  <sheetViews>
    <sheetView workbookViewId="0">
      <selection activeCell="A3" sqref="A3"/>
    </sheetView>
  </sheetViews>
  <sheetFormatPr defaultColWidth="8.25" defaultRowHeight="20.100000000000001" customHeight="1"/>
  <cols>
    <col min="1" max="1" width="7.875" style="249" customWidth="1"/>
    <col min="2" max="3" width="4.125" style="249" customWidth="1"/>
    <col min="4" max="4" width="5.875" style="249" customWidth="1"/>
    <col min="5" max="5" width="8.125" style="249" customWidth="1"/>
    <col min="6" max="6" width="11.125" style="249" customWidth="1"/>
    <col min="7" max="7" width="8" style="249" customWidth="1"/>
    <col min="8" max="8" width="8.25" style="249" customWidth="1"/>
    <col min="9" max="9" width="11.125" style="249" customWidth="1"/>
    <col min="10" max="10" width="17.75" style="249" customWidth="1"/>
    <col min="11" max="16384" width="8.25" style="249"/>
  </cols>
  <sheetData>
    <row r="2" spans="2:10" s="240" customFormat="1" ht="20.100000000000001" customHeight="1">
      <c r="B2" s="1572" t="s">
        <v>248</v>
      </c>
      <c r="C2" s="1572"/>
      <c r="D2" s="1572"/>
      <c r="E2" s="1572"/>
      <c r="F2" s="1572"/>
      <c r="G2" s="1572"/>
      <c r="H2" s="1572"/>
      <c r="I2" s="1572"/>
      <c r="J2" s="1572"/>
    </row>
    <row r="3" spans="2:10" s="240" customFormat="1" ht="20.100000000000001" customHeight="1">
      <c r="D3" s="241"/>
      <c r="E3" s="241"/>
    </row>
    <row r="4" spans="2:10" s="240" customFormat="1" ht="20.100000000000001" customHeight="1">
      <c r="D4" s="241"/>
      <c r="E4" s="241"/>
    </row>
    <row r="5" spans="2:10" s="240" customFormat="1" ht="20.100000000000001" customHeight="1">
      <c r="D5" s="241"/>
      <c r="E5" s="241"/>
    </row>
    <row r="6" spans="2:10" s="240" customFormat="1" ht="20.100000000000001" customHeight="1"/>
    <row r="7" spans="2:10" s="240" customFormat="1" ht="20.100000000000001" customHeight="1">
      <c r="D7" s="242" t="str">
        <f>"　金　"&amp;DBCS(FIXED(入力シート!C18,0,0))&amp;"　円也　"</f>
        <v>　金　７０，２６６，０００　円也　</v>
      </c>
      <c r="E7" s="243"/>
      <c r="F7" s="243"/>
      <c r="G7" s="244"/>
    </row>
    <row r="8" spans="2:10" s="240" customFormat="1" ht="20.100000000000001" customHeight="1"/>
    <row r="9" spans="2:10" s="240" customFormat="1" ht="20.100000000000001" customHeight="1"/>
    <row r="10" spans="2:10" s="240" customFormat="1" ht="20.100000000000001" customHeight="1">
      <c r="D10" s="235" t="str">
        <f>" 但し、平成"&amp;契約年月日&amp;"附契約書に基づく"</f>
        <v xml:space="preserve"> 但し、平成平成２０年１２月２６日附契約書に基づく</v>
      </c>
      <c r="E10" s="245"/>
      <c r="G10" s="246"/>
      <c r="H10" s="246"/>
      <c r="I10" s="235"/>
      <c r="J10" s="235"/>
    </row>
    <row r="11" spans="2:10" s="240" customFormat="1" ht="20.100000000000001" customHeight="1">
      <c r="D11" s="245" t="str">
        <f>入力シート!C5</f>
        <v>○○工業高専校舎改修工事</v>
      </c>
      <c r="E11" s="245"/>
    </row>
    <row r="12" spans="2:10" s="240" customFormat="1" ht="20.100000000000001" customHeight="1">
      <c r="D12" s="241" t="s">
        <v>246</v>
      </c>
      <c r="E12" s="241"/>
      <c r="F12" s="1571" t="str">
        <f>DBCS(TEXT(入力シート!C17,"金###,###"))</f>
        <v>金１７５，６６５，０００</v>
      </c>
      <c r="G12" s="1571"/>
      <c r="H12" s="240" t="s">
        <v>247</v>
      </c>
    </row>
    <row r="13" spans="2:10" s="240" customFormat="1" ht="20.100000000000001" customHeight="1">
      <c r="D13" s="241"/>
      <c r="E13" s="241"/>
      <c r="F13" s="245"/>
    </row>
    <row r="14" spans="2:10" s="240" customFormat="1" ht="20.100000000000001" customHeight="1">
      <c r="D14" s="241"/>
      <c r="E14" s="241"/>
      <c r="F14" s="245"/>
    </row>
    <row r="15" spans="2:10" s="240" customFormat="1" ht="20.100000000000001" customHeight="1"/>
    <row r="16" spans="2:10" s="240" customFormat="1" ht="20.100000000000001" customHeight="1">
      <c r="D16" s="1569" t="s">
        <v>529</v>
      </c>
      <c r="E16" s="1570"/>
      <c r="F16" s="1570"/>
      <c r="G16" s="1570"/>
      <c r="H16" s="1570"/>
      <c r="I16" s="1570"/>
      <c r="J16" s="1570"/>
    </row>
    <row r="17" spans="4:11" s="240" customFormat="1" ht="20.100000000000001" customHeight="1">
      <c r="D17" s="1570"/>
      <c r="E17" s="1570"/>
      <c r="F17" s="1570"/>
      <c r="G17" s="1570"/>
      <c r="H17" s="1570"/>
      <c r="I17" s="1570"/>
      <c r="J17" s="1570"/>
    </row>
    <row r="18" spans="4:11" s="240" customFormat="1" ht="20.100000000000001" customHeight="1">
      <c r="E18" s="247"/>
    </row>
    <row r="19" spans="4:11" s="240" customFormat="1" ht="20.100000000000001" customHeight="1">
      <c r="E19" s="247"/>
    </row>
    <row r="20" spans="4:11" s="240" customFormat="1" ht="20.100000000000001" customHeight="1">
      <c r="E20" s="247"/>
    </row>
    <row r="21" spans="4:11" s="240" customFormat="1" ht="20.100000000000001" customHeight="1"/>
    <row r="22" spans="4:11" s="240" customFormat="1" ht="20.100000000000001" customHeight="1">
      <c r="D22" s="234" t="s">
        <v>315</v>
      </c>
      <c r="E22" s="234"/>
      <c r="F22" s="235"/>
    </row>
    <row r="23" spans="4:11" s="240" customFormat="1" ht="20.100000000000001" customHeight="1"/>
    <row r="24" spans="4:11" s="240" customFormat="1" ht="20.100000000000001" customHeight="1">
      <c r="D24" s="231" t="str">
        <f>入力シート!K54</f>
        <v>独立行政法人国立高等専門学校機構</v>
      </c>
    </row>
    <row r="25" spans="4:11" s="240" customFormat="1" ht="20.100000000000001" customHeight="1">
      <c r="D25" s="231" t="str">
        <f>入力シート!K55 &amp;" 御中"</f>
        <v>○○工業高等専門学校 御中</v>
      </c>
      <c r="G25" s="347"/>
    </row>
    <row r="26" spans="4:11" s="240" customFormat="1" ht="20.100000000000001" customHeight="1">
      <c r="D26" s="231"/>
    </row>
    <row r="27" spans="4:11" s="240" customFormat="1" ht="20.100000000000001" customHeight="1">
      <c r="D27" s="247"/>
    </row>
    <row r="28" spans="4:11" s="240" customFormat="1" ht="20.100000000000001" customHeight="1">
      <c r="H28" s="233" t="s">
        <v>1338</v>
      </c>
    </row>
    <row r="29" spans="4:11" s="240" customFormat="1" ht="20.100000000000001" customHeight="1">
      <c r="E29" s="247"/>
      <c r="H29" s="234" t="s">
        <v>171</v>
      </c>
      <c r="I29" s="240" t="str">
        <f>入力シート!C21</f>
        <v>○○県○○市○○</v>
      </c>
    </row>
    <row r="30" spans="4:11" s="240" customFormat="1" ht="20.100000000000001" customHeight="1">
      <c r="E30" s="247"/>
      <c r="H30" s="235"/>
      <c r="I30" s="240" t="str">
        <f>入力シート!$C$22</f>
        <v>株式会社 ○○組</v>
      </c>
      <c r="J30" s="248"/>
    </row>
    <row r="31" spans="4:11" s="240" customFormat="1" ht="20.100000000000001" customHeight="1">
      <c r="H31" s="234" t="s">
        <v>172</v>
      </c>
      <c r="I31" s="240" t="str">
        <f>入力シート!$C$23</f>
        <v>代表取締役　　○○　○○</v>
      </c>
      <c r="J31" s="248"/>
    </row>
    <row r="32" spans="4:11" s="240" customFormat="1" ht="20.100000000000001" customHeight="1">
      <c r="E32" s="247"/>
      <c r="J32" s="248"/>
      <c r="K32" s="245"/>
    </row>
    <row r="33" spans="2:10" s="240" customFormat="1" ht="20.100000000000001" customHeight="1">
      <c r="B33" s="1572" t="s">
        <v>249</v>
      </c>
      <c r="C33" s="1572"/>
      <c r="D33" s="1572"/>
      <c r="E33" s="1572"/>
      <c r="F33" s="1572"/>
      <c r="G33" s="1572"/>
      <c r="H33" s="1572"/>
      <c r="I33" s="1572"/>
      <c r="J33" s="1572"/>
    </row>
    <row r="34" spans="2:10" s="240" customFormat="1" ht="20.100000000000001" customHeight="1">
      <c r="D34" s="241"/>
      <c r="E34" s="241"/>
    </row>
    <row r="35" spans="2:10" s="240" customFormat="1" ht="20.100000000000001" customHeight="1">
      <c r="D35" s="241"/>
      <c r="E35" s="241"/>
    </row>
    <row r="36" spans="2:10" s="240" customFormat="1" ht="20.100000000000001" customHeight="1">
      <c r="D36" s="241"/>
      <c r="E36" s="241"/>
    </row>
    <row r="37" spans="2:10" s="240" customFormat="1" ht="20.100000000000001" customHeight="1"/>
    <row r="38" spans="2:10" s="240" customFormat="1" ht="20.100000000000001" customHeight="1">
      <c r="D38" s="242" t="str">
        <f>"　金　"&amp;DBCS(FIXED(入力シート!C19,0,0))&amp;"　円也　"</f>
        <v>　金　３５，１３３，０００　円也　</v>
      </c>
      <c r="E38" s="243"/>
      <c r="F38" s="243"/>
      <c r="G38" s="244"/>
    </row>
    <row r="39" spans="2:10" s="240" customFormat="1" ht="20.100000000000001" customHeight="1"/>
    <row r="40" spans="2:10" s="240" customFormat="1" ht="20.100000000000001" customHeight="1"/>
    <row r="41" spans="2:10" s="240" customFormat="1" ht="20.100000000000001" customHeight="1">
      <c r="D41" s="235" t="str">
        <f>" 但し、平成"&amp;DBCS(YEAR(入力シート!C6)-1988)&amp;"年"&amp;IF(MONTH(入力シート!C6)&gt;9,"","  ")&amp;DBCS(MONTH(入力シート!C6))&amp;"月"&amp;IF(DAY(入力シート!C6)&gt;9,""," ")&amp;DBCS(DAY(入力シート!C6))&amp;"日附契約書に基づく"</f>
        <v xml:space="preserve"> 但し、平成２０年１２月２６日附契約書に基づく</v>
      </c>
      <c r="E41" s="245"/>
      <c r="G41" s="246"/>
      <c r="H41" s="246"/>
      <c r="I41" s="235"/>
      <c r="J41" s="235"/>
    </row>
    <row r="42" spans="2:10" s="240" customFormat="1" ht="20.100000000000001" customHeight="1">
      <c r="D42" s="245" t="str">
        <f>入力シート!C5</f>
        <v>○○工業高専校舎改修工事</v>
      </c>
      <c r="E42" s="245"/>
    </row>
    <row r="43" spans="2:10" s="240" customFormat="1" ht="20.100000000000001" customHeight="1">
      <c r="D43" s="241" t="s">
        <v>246</v>
      </c>
      <c r="E43" s="241"/>
      <c r="F43" s="1571" t="str">
        <f>DBCS(TEXT(入力シート!C17,"金###,###"))</f>
        <v>金１７５，６６５，０００</v>
      </c>
      <c r="G43" s="1571"/>
      <c r="H43" s="240" t="s">
        <v>247</v>
      </c>
    </row>
    <row r="44" spans="2:10" s="240" customFormat="1" ht="20.100000000000001" customHeight="1">
      <c r="D44" s="241"/>
      <c r="E44" s="241"/>
      <c r="F44" s="245"/>
    </row>
    <row r="45" spans="2:10" s="240" customFormat="1" ht="20.100000000000001" customHeight="1">
      <c r="D45" s="241"/>
      <c r="E45" s="241"/>
      <c r="F45" s="245"/>
    </row>
    <row r="46" spans="2:10" s="240" customFormat="1" ht="20.100000000000001" customHeight="1"/>
    <row r="47" spans="2:10" s="240" customFormat="1" ht="20.100000000000001" customHeight="1">
      <c r="D47" s="1569" t="s">
        <v>529</v>
      </c>
      <c r="E47" s="1570"/>
      <c r="F47" s="1570"/>
      <c r="G47" s="1570"/>
      <c r="H47" s="1570"/>
      <c r="I47" s="1570"/>
      <c r="J47" s="1570"/>
    </row>
    <row r="48" spans="2:10" s="240" customFormat="1" ht="20.100000000000001" customHeight="1">
      <c r="D48" s="1570"/>
      <c r="E48" s="1570"/>
      <c r="F48" s="1570"/>
      <c r="G48" s="1570"/>
      <c r="H48" s="1570"/>
      <c r="I48" s="1570"/>
      <c r="J48" s="1570"/>
    </row>
    <row r="49" spans="4:11" s="240" customFormat="1" ht="20.100000000000001" customHeight="1">
      <c r="E49" s="247"/>
    </row>
    <row r="50" spans="4:11" s="240" customFormat="1" ht="20.100000000000001" customHeight="1">
      <c r="E50" s="247"/>
    </row>
    <row r="51" spans="4:11" s="240" customFormat="1" ht="20.100000000000001" customHeight="1">
      <c r="E51" s="247"/>
    </row>
    <row r="52" spans="4:11" s="240" customFormat="1" ht="20.100000000000001" customHeight="1"/>
    <row r="53" spans="4:11" s="240" customFormat="1" ht="20.100000000000001" customHeight="1">
      <c r="D53" s="234" t="s">
        <v>315</v>
      </c>
      <c r="E53" s="234"/>
      <c r="F53" s="235"/>
    </row>
    <row r="54" spans="4:11" s="240" customFormat="1" ht="20.100000000000001" customHeight="1"/>
    <row r="55" spans="4:11" s="240" customFormat="1" ht="20.100000000000001" customHeight="1">
      <c r="D55" s="231" t="str">
        <f>入力シート!K54</f>
        <v>独立行政法人国立高等専門学校機構</v>
      </c>
    </row>
    <row r="56" spans="4:11" s="240" customFormat="1" ht="20.100000000000001" customHeight="1">
      <c r="D56" s="231" t="str">
        <f>入力シート!K55</f>
        <v>○○工業高等専門学校</v>
      </c>
      <c r="G56" s="347" t="s">
        <v>530</v>
      </c>
    </row>
    <row r="57" spans="4:11" s="240" customFormat="1" ht="20.100000000000001" customHeight="1">
      <c r="D57" s="231"/>
    </row>
    <row r="58" spans="4:11" s="240" customFormat="1" ht="20.100000000000001" customHeight="1">
      <c r="D58" s="247"/>
    </row>
    <row r="59" spans="4:11" s="240" customFormat="1" ht="20.100000000000001" customHeight="1">
      <c r="H59" s="233" t="s">
        <v>1338</v>
      </c>
    </row>
    <row r="60" spans="4:11" s="240" customFormat="1" ht="20.100000000000001" customHeight="1">
      <c r="E60" s="247"/>
      <c r="H60" s="234" t="s">
        <v>171</v>
      </c>
      <c r="I60" s="240" t="str">
        <f>入力シート!C21</f>
        <v>○○県○○市○○</v>
      </c>
    </row>
    <row r="61" spans="4:11" s="240" customFormat="1" ht="20.100000000000001" customHeight="1">
      <c r="E61" s="247"/>
      <c r="H61" s="235"/>
      <c r="I61" s="240" t="str">
        <f>" " &amp;入力シート!C22</f>
        <v xml:space="preserve"> 株式会社 ○○組</v>
      </c>
      <c r="J61" s="248"/>
    </row>
    <row r="62" spans="4:11" s="240" customFormat="1" ht="20.100000000000001" customHeight="1">
      <c r="H62" s="234" t="s">
        <v>172</v>
      </c>
      <c r="I62" s="240" t="str">
        <f>"  " &amp;入力シート!C23</f>
        <v xml:space="preserve">  代表取締役　　○○　○○</v>
      </c>
      <c r="J62" s="248"/>
    </row>
    <row r="63" spans="4:11" s="240" customFormat="1" ht="20.100000000000001" customHeight="1">
      <c r="E63" s="247"/>
      <c r="J63" s="248"/>
      <c r="K63" s="245"/>
    </row>
  </sheetData>
  <mergeCells count="6">
    <mergeCell ref="D47:J48"/>
    <mergeCell ref="D16:J17"/>
    <mergeCell ref="F12:G12"/>
    <mergeCell ref="B2:J2"/>
    <mergeCell ref="B33:J33"/>
    <mergeCell ref="F43:G43"/>
  </mergeCells>
  <phoneticPr fontId="2"/>
  <pageMargins left="0.98425196850393704" right="0.39" top="1.7716535433070868" bottom="0.98425196850393704" header="0.51181102362204722" footer="0.51181102362204722"/>
  <pageSetup paperSize="9" orientation="portrait" blackAndWhite="1" r:id="rId1"/>
  <headerFooter alignWithMargins="0"/>
  <rowBreaks count="1" manualBreakCount="1">
    <brk id="32" min="1" max="9" man="1"/>
  </rowBreaks>
  <drawing r:id="rId2"/>
  <legacyDrawing r:id="rId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D9"/>
  <sheetViews>
    <sheetView workbookViewId="0">
      <selection activeCell="A2" sqref="A2"/>
    </sheetView>
  </sheetViews>
  <sheetFormatPr defaultColWidth="9" defaultRowHeight="13.5"/>
  <cols>
    <col min="1" max="1" width="10.75" style="916" customWidth="1"/>
    <col min="2" max="2" width="21.5" style="916" customWidth="1"/>
    <col min="3" max="3" width="37.5" style="916" customWidth="1"/>
    <col min="4" max="4" width="31.125" style="916" customWidth="1"/>
    <col min="5" max="16384" width="9" style="916"/>
  </cols>
  <sheetData>
    <row r="1" spans="1:4" ht="21.75" customHeight="1">
      <c r="A1" s="2363" t="s">
        <v>1379</v>
      </c>
      <c r="B1" s="2363"/>
      <c r="C1" s="2363"/>
      <c r="D1" s="2363"/>
    </row>
    <row r="2" spans="1:4" ht="24.75" customHeight="1" thickBot="1">
      <c r="A2" s="925" t="s">
        <v>1009</v>
      </c>
      <c r="B2" s="925" t="s">
        <v>1008</v>
      </c>
      <c r="C2" s="925" t="s">
        <v>1007</v>
      </c>
      <c r="D2" s="925" t="s">
        <v>1006</v>
      </c>
    </row>
    <row r="3" spans="1:4" s="917" customFormat="1" ht="48" customHeight="1" thickTop="1">
      <c r="A3" s="924">
        <v>1</v>
      </c>
      <c r="B3" s="922" t="s">
        <v>1005</v>
      </c>
      <c r="C3" s="922" t="s">
        <v>1004</v>
      </c>
      <c r="D3" s="922" t="s">
        <v>1003</v>
      </c>
    </row>
    <row r="4" spans="1:4" s="917" customFormat="1" ht="56.25" customHeight="1">
      <c r="A4" s="923" t="s">
        <v>1002</v>
      </c>
      <c r="B4" s="922" t="s">
        <v>1001</v>
      </c>
      <c r="C4" s="922" t="s">
        <v>1000</v>
      </c>
      <c r="D4" s="922" t="s">
        <v>999</v>
      </c>
    </row>
    <row r="5" spans="1:4" s="917" customFormat="1" ht="53.25" customHeight="1">
      <c r="A5" s="920">
        <v>2</v>
      </c>
      <c r="B5" s="918" t="s">
        <v>998</v>
      </c>
      <c r="C5" s="918" t="s">
        <v>997</v>
      </c>
      <c r="D5" s="918" t="s">
        <v>996</v>
      </c>
    </row>
    <row r="6" spans="1:4" s="917" customFormat="1" ht="48.75" customHeight="1">
      <c r="A6" s="921" t="s">
        <v>995</v>
      </c>
      <c r="B6" s="918" t="s">
        <v>994</v>
      </c>
      <c r="C6" s="918" t="s">
        <v>993</v>
      </c>
      <c r="D6" s="918" t="s">
        <v>992</v>
      </c>
    </row>
    <row r="7" spans="1:4" s="917" customFormat="1" ht="51.75" customHeight="1">
      <c r="A7" s="920">
        <v>5</v>
      </c>
      <c r="B7" s="918" t="s">
        <v>991</v>
      </c>
      <c r="C7" s="918" t="s">
        <v>990</v>
      </c>
      <c r="D7" s="918" t="s">
        <v>989</v>
      </c>
    </row>
    <row r="8" spans="1:4" s="917" customFormat="1" ht="42" customHeight="1">
      <c r="A8" s="919" t="s">
        <v>988</v>
      </c>
      <c r="B8" s="918" t="s">
        <v>987</v>
      </c>
      <c r="C8" s="918" t="s">
        <v>986</v>
      </c>
      <c r="D8" s="918" t="s">
        <v>985</v>
      </c>
    </row>
    <row r="9" spans="1:4" s="917" customFormat="1" ht="36" customHeight="1">
      <c r="A9" s="2362" t="s">
        <v>984</v>
      </c>
      <c r="B9" s="2362"/>
      <c r="C9" s="2362"/>
      <c r="D9" s="2362"/>
    </row>
  </sheetData>
  <mergeCells count="2">
    <mergeCell ref="A9:D9"/>
    <mergeCell ref="A1:D1"/>
  </mergeCells>
  <phoneticPr fontId="2"/>
  <pageMargins left="0.46" right="0.21" top="0.52" bottom="0.25" header="0.51200000000000001" footer="0.27"/>
  <pageSetup paperSize="9" scale="96" orientation="portrait" horizontalDpi="300" verticalDpi="300"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indexed="50"/>
  </sheetPr>
  <dimension ref="A1:H43"/>
  <sheetViews>
    <sheetView topLeftCell="A13" workbookViewId="0">
      <selection activeCell="E13" sqref="E13"/>
    </sheetView>
  </sheetViews>
  <sheetFormatPr defaultColWidth="9" defaultRowHeight="13.5"/>
  <cols>
    <col min="1" max="1" width="4.875" style="45" customWidth="1"/>
    <col min="2" max="2" width="3.875" style="45" customWidth="1"/>
    <col min="3" max="3" width="15.625" style="45" customWidth="1"/>
    <col min="4" max="4" width="12.625" style="45" customWidth="1"/>
    <col min="5" max="5" width="20.625" style="45" customWidth="1"/>
    <col min="6" max="6" width="12.625" style="45" customWidth="1"/>
    <col min="7" max="7" width="15.625" style="45" customWidth="1"/>
    <col min="8" max="8" width="3.875" style="45" customWidth="1"/>
    <col min="9" max="9" width="4.875" style="45" customWidth="1"/>
    <col min="10" max="16384" width="9" style="45"/>
  </cols>
  <sheetData>
    <row r="1" spans="1:8">
      <c r="A1" s="45" t="s">
        <v>1012</v>
      </c>
    </row>
    <row r="4" spans="1:8">
      <c r="H4" s="46" t="str">
        <f>入力シート!K82</f>
        <v>平成○○年○○月○１日</v>
      </c>
    </row>
    <row r="6" spans="1:8">
      <c r="A6" s="2" t="str">
        <f>入力シート!K54</f>
        <v>独立行政法人国立高等専門学校機構</v>
      </c>
    </row>
    <row r="7" spans="1:8">
      <c r="A7" s="2" t="str">
        <f>入力シート!K55</f>
        <v>○○工業高等専門学校</v>
      </c>
    </row>
    <row r="8" spans="1:8">
      <c r="A8" s="2" t="str">
        <f>入力シート!K56 &amp;"　殿"</f>
        <v>契約担当役 事務部長 ○○　○○　殿</v>
      </c>
    </row>
    <row r="9" spans="1:8">
      <c r="A9" s="2"/>
    </row>
    <row r="10" spans="1:8">
      <c r="A10" s="2"/>
    </row>
    <row r="11" spans="1:8">
      <c r="A11" s="2"/>
    </row>
    <row r="12" spans="1:8">
      <c r="E12" s="1055" t="s">
        <v>1353</v>
      </c>
    </row>
    <row r="13" spans="1:8">
      <c r="E13" s="1056" t="str">
        <f>請負者名１行目</f>
        <v>○○県○○市○○</v>
      </c>
    </row>
    <row r="14" spans="1:8">
      <c r="E14" s="1056" t="str">
        <f>請負者名２行目</f>
        <v xml:space="preserve"> 株式会社 ○○組</v>
      </c>
    </row>
    <row r="15" spans="1:8">
      <c r="E15" s="1056" t="str">
        <f>請負者名３行目</f>
        <v xml:space="preserve">  代表取締役　　○○　○○</v>
      </c>
      <c r="G15" s="285"/>
    </row>
    <row r="20" spans="1:8">
      <c r="A20" s="927"/>
      <c r="B20" s="2365" t="str">
        <f>入力シート!K16&amp;"の物価の変動に基づく請負代金額の変更について(請求）"</f>
        <v>○○工業高専校舎改修工事の物価の変動に基づく請負代金額の変更について(請求）</v>
      </c>
      <c r="C20" s="2366"/>
      <c r="D20" s="2366"/>
      <c r="E20" s="2366"/>
      <c r="F20" s="2366"/>
      <c r="G20" s="2366"/>
      <c r="H20" s="2366"/>
    </row>
    <row r="21" spans="1:8" ht="18.75" customHeight="1">
      <c r="B21" s="2366"/>
      <c r="C21" s="2366"/>
      <c r="D21" s="2366"/>
      <c r="E21" s="2366"/>
      <c r="F21" s="2366"/>
      <c r="G21" s="2366"/>
      <c r="H21" s="2366"/>
    </row>
    <row r="22" spans="1:8" ht="18.75">
      <c r="C22" s="47"/>
      <c r="D22" s="47"/>
      <c r="E22" s="47"/>
      <c r="F22" s="47"/>
    </row>
    <row r="23" spans="1:8" ht="18.75">
      <c r="C23" s="47"/>
      <c r="D23" s="47"/>
      <c r="E23" s="47"/>
      <c r="F23" s="47"/>
    </row>
    <row r="24" spans="1:8" ht="18.75" customHeight="1">
      <c r="C24" s="2364" t="s">
        <v>1011</v>
      </c>
      <c r="D24" s="2364"/>
      <c r="E24" s="2364"/>
      <c r="F24" s="2364"/>
      <c r="G24" s="2364"/>
      <c r="H24" s="926"/>
    </row>
    <row r="25" spans="1:8">
      <c r="B25" s="926"/>
      <c r="C25" s="2364"/>
      <c r="D25" s="2364"/>
      <c r="E25" s="2364"/>
      <c r="F25" s="2364"/>
      <c r="G25" s="2364"/>
      <c r="H25" s="926"/>
    </row>
    <row r="26" spans="1:8">
      <c r="B26" s="926"/>
      <c r="C26" s="2364"/>
      <c r="D26" s="2364"/>
      <c r="E26" s="2364"/>
      <c r="F26" s="2364"/>
      <c r="G26" s="2364"/>
      <c r="H26" s="926"/>
    </row>
    <row r="27" spans="1:8">
      <c r="B27" s="926"/>
      <c r="C27" s="2364"/>
      <c r="D27" s="2364"/>
      <c r="E27" s="2364"/>
      <c r="F27" s="2364"/>
      <c r="G27" s="2364"/>
      <c r="H27" s="926"/>
    </row>
    <row r="28" spans="1:8">
      <c r="B28" s="926"/>
      <c r="C28" s="2364"/>
      <c r="D28" s="2364"/>
      <c r="E28" s="2364"/>
      <c r="F28" s="2364"/>
      <c r="G28" s="2364"/>
      <c r="H28" s="926"/>
    </row>
    <row r="30" spans="1:8">
      <c r="E30" s="48"/>
    </row>
    <row r="31" spans="1:8">
      <c r="E31" s="48"/>
    </row>
    <row r="32" spans="1:8">
      <c r="E32" s="48"/>
    </row>
    <row r="35" spans="2:7">
      <c r="B35" s="408"/>
    </row>
    <row r="37" spans="2:7">
      <c r="C37" s="2364" t="s">
        <v>1010</v>
      </c>
      <c r="D37" s="2364"/>
      <c r="E37" s="2364"/>
      <c r="F37" s="2364"/>
      <c r="G37" s="2364"/>
    </row>
    <row r="38" spans="2:7">
      <c r="B38" s="408"/>
      <c r="C38" s="2364"/>
      <c r="D38" s="2364"/>
      <c r="E38" s="2364"/>
      <c r="F38" s="2364"/>
      <c r="G38" s="2364"/>
    </row>
    <row r="39" spans="2:7">
      <c r="C39" s="2364"/>
      <c r="D39" s="2364"/>
      <c r="E39" s="2364"/>
      <c r="F39" s="2364"/>
      <c r="G39" s="2364"/>
    </row>
    <row r="40" spans="2:7">
      <c r="C40" s="2364"/>
      <c r="D40" s="2364"/>
      <c r="E40" s="2364"/>
      <c r="F40" s="2364"/>
      <c r="G40" s="2364"/>
    </row>
    <row r="41" spans="2:7">
      <c r="C41" s="2364"/>
      <c r="D41" s="2364"/>
      <c r="E41" s="2364"/>
      <c r="F41" s="2364"/>
      <c r="G41" s="2364"/>
    </row>
    <row r="42" spans="2:7">
      <c r="C42" s="2364"/>
      <c r="D42" s="2364"/>
      <c r="E42" s="2364"/>
      <c r="F42" s="2364"/>
      <c r="G42" s="2364"/>
    </row>
    <row r="43" spans="2:7">
      <c r="B43" s="408"/>
      <c r="C43" s="294"/>
    </row>
  </sheetData>
  <mergeCells count="3">
    <mergeCell ref="C37:G42"/>
    <mergeCell ref="B20:H21"/>
    <mergeCell ref="C24:G28"/>
  </mergeCells>
  <phoneticPr fontId="2"/>
  <printOptions horizontalCentered="1"/>
  <pageMargins left="0.59055118110236227" right="0.39370078740157483" top="0.98425196850393704" bottom="0.98425196850393704" header="0.51181102362204722" footer="0.51181102362204722"/>
  <pageSetup paperSize="9"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rgb="FFCCCC00"/>
  </sheetPr>
  <dimension ref="A1:N41"/>
  <sheetViews>
    <sheetView workbookViewId="0"/>
  </sheetViews>
  <sheetFormatPr defaultColWidth="9" defaultRowHeight="13.5"/>
  <cols>
    <col min="1" max="1" width="12" style="929" customWidth="1"/>
    <col min="2" max="2" width="6.375" style="929" customWidth="1"/>
    <col min="3" max="3" width="4.875" style="929" customWidth="1"/>
    <col min="4" max="6" width="7.625" style="929" customWidth="1"/>
    <col min="7" max="7" width="7.125" style="929" customWidth="1"/>
    <col min="8" max="8" width="7.5" style="929" customWidth="1"/>
    <col min="9" max="9" width="8.625" style="929" customWidth="1"/>
    <col min="10" max="10" width="10.625" style="929" customWidth="1"/>
    <col min="11" max="12" width="3.625" style="929" customWidth="1"/>
    <col min="13" max="13" width="6.125" style="929" customWidth="1"/>
    <col min="14" max="16384" width="9" style="928"/>
  </cols>
  <sheetData>
    <row r="1" spans="1:13">
      <c r="A1" s="929" t="s">
        <v>1099</v>
      </c>
      <c r="J1" s="2397"/>
      <c r="K1" s="2397"/>
      <c r="L1" s="2397"/>
      <c r="M1" s="2397"/>
    </row>
    <row r="2" spans="1:13">
      <c r="J2" s="2400" t="str">
        <f>入力シート!K82</f>
        <v>平成○○年○○月○１日</v>
      </c>
      <c r="K2" s="2400"/>
      <c r="L2" s="2400"/>
      <c r="M2" s="2400"/>
    </row>
    <row r="4" spans="1:13" ht="18.75">
      <c r="A4" s="2398" t="s">
        <v>1098</v>
      </c>
      <c r="B4" s="2398"/>
      <c r="C4" s="2398"/>
      <c r="D4" s="2398"/>
      <c r="E4" s="2398"/>
      <c r="F4" s="2398"/>
      <c r="G4" s="2398"/>
      <c r="H4" s="2398"/>
      <c r="I4" s="2398"/>
      <c r="J4" s="2398"/>
      <c r="K4" s="2398"/>
      <c r="L4" s="2398"/>
      <c r="M4" s="2398"/>
    </row>
    <row r="5" spans="1:13" hidden="1"/>
    <row r="6" spans="1:13" hidden="1">
      <c r="A6" s="929" t="s">
        <v>1097</v>
      </c>
    </row>
    <row r="7" spans="1:13" hidden="1">
      <c r="A7" s="2399"/>
      <c r="B7" s="2399"/>
      <c r="C7" s="929" t="s">
        <v>1096</v>
      </c>
    </row>
    <row r="8" spans="1:13" hidden="1"/>
    <row r="9" spans="1:13" hidden="1">
      <c r="J9" s="956" t="s">
        <v>1095</v>
      </c>
      <c r="K9" s="954"/>
      <c r="L9" s="954"/>
      <c r="M9" s="954"/>
    </row>
    <row r="10" spans="1:13" ht="14.25" hidden="1" customHeight="1">
      <c r="K10" s="2369" t="s">
        <v>1094</v>
      </c>
      <c r="L10" s="2369"/>
      <c r="M10" s="2369"/>
    </row>
    <row r="11" spans="1:13" ht="67.5" hidden="1">
      <c r="G11" s="955"/>
      <c r="H11" s="955"/>
      <c r="I11" s="955"/>
      <c r="K11" s="954" t="s">
        <v>1093</v>
      </c>
      <c r="L11" s="954"/>
      <c r="M11" s="954"/>
    </row>
    <row r="12" spans="1:13" ht="14.25" customHeight="1"/>
    <row r="13" spans="1:13" ht="28.5" customHeight="1">
      <c r="A13" s="2368" t="s">
        <v>1092</v>
      </c>
      <c r="B13" s="2368"/>
      <c r="C13" s="2368"/>
      <c r="D13" s="2368"/>
      <c r="E13" s="2368"/>
      <c r="F13" s="2368"/>
      <c r="G13" s="2368"/>
      <c r="H13" s="2368"/>
      <c r="I13" s="2368"/>
      <c r="J13" s="2368"/>
      <c r="K13" s="2368"/>
      <c r="L13" s="2368"/>
      <c r="M13" s="2368"/>
    </row>
    <row r="14" spans="1:13" s="950" customFormat="1">
      <c r="A14" s="953"/>
      <c r="B14" s="953" t="s">
        <v>1091</v>
      </c>
      <c r="C14" s="951"/>
      <c r="D14" s="2395" t="str">
        <f>入力シート!K16</f>
        <v>○○工業高専校舎改修工事</v>
      </c>
      <c r="E14" s="2395"/>
      <c r="F14" s="2395"/>
      <c r="G14" s="2395"/>
      <c r="H14" s="2395"/>
      <c r="I14" s="2395"/>
      <c r="J14" s="2395"/>
      <c r="K14" s="2395"/>
      <c r="L14" s="2395"/>
      <c r="M14" s="951"/>
    </row>
    <row r="15" spans="1:13" s="950" customFormat="1">
      <c r="A15" s="953"/>
      <c r="B15" s="953"/>
      <c r="C15" s="951"/>
      <c r="D15" s="952"/>
      <c r="E15" s="952"/>
      <c r="F15" s="952"/>
      <c r="G15" s="952"/>
      <c r="H15" s="952"/>
      <c r="I15" s="952"/>
      <c r="J15" s="952"/>
      <c r="K15" s="952"/>
      <c r="L15" s="952"/>
      <c r="M15" s="951"/>
    </row>
    <row r="16" spans="1:13">
      <c r="A16" s="949" t="s">
        <v>267</v>
      </c>
      <c r="B16" s="949"/>
      <c r="C16" s="949"/>
      <c r="D16" s="949"/>
      <c r="E16" s="949"/>
      <c r="F16" s="949"/>
      <c r="G16" s="949"/>
      <c r="H16" s="949"/>
      <c r="I16" s="949"/>
      <c r="J16" s="949"/>
      <c r="K16" s="949"/>
      <c r="L16" s="949"/>
      <c r="M16" s="949"/>
    </row>
    <row r="17" spans="1:14" ht="6.75" customHeight="1"/>
    <row r="18" spans="1:14" ht="15" customHeight="1">
      <c r="A18" s="2372" t="s">
        <v>1090</v>
      </c>
      <c r="B18" s="2374" t="s">
        <v>1089</v>
      </c>
      <c r="C18" s="2374" t="s">
        <v>1088</v>
      </c>
      <c r="D18" s="2376" t="s">
        <v>1087</v>
      </c>
      <c r="E18" s="2377"/>
      <c r="F18" s="2378"/>
      <c r="G18" s="2376" t="s">
        <v>1086</v>
      </c>
      <c r="H18" s="2377"/>
      <c r="I18" s="2378"/>
      <c r="J18" s="2370" t="s">
        <v>1085</v>
      </c>
      <c r="K18" s="2372" t="s">
        <v>1084</v>
      </c>
      <c r="L18" s="2391"/>
      <c r="M18" s="2392"/>
    </row>
    <row r="19" spans="1:14" ht="15" customHeight="1" thickBot="1">
      <c r="A19" s="2373"/>
      <c r="B19" s="2375"/>
      <c r="C19" s="2375"/>
      <c r="D19" s="948" t="s">
        <v>1083</v>
      </c>
      <c r="E19" s="948" t="s">
        <v>1082</v>
      </c>
      <c r="F19" s="948" t="s">
        <v>1081</v>
      </c>
      <c r="G19" s="948" t="s">
        <v>1080</v>
      </c>
      <c r="H19" s="948" t="s">
        <v>1079</v>
      </c>
      <c r="I19" s="948" t="s">
        <v>1078</v>
      </c>
      <c r="J19" s="2371"/>
      <c r="K19" s="2373"/>
      <c r="L19" s="2393"/>
      <c r="M19" s="2394"/>
    </row>
    <row r="20" spans="1:14" ht="18" customHeight="1" thickTop="1">
      <c r="A20" s="938" t="s">
        <v>1077</v>
      </c>
      <c r="B20" s="938"/>
      <c r="C20" s="938"/>
      <c r="D20" s="938"/>
      <c r="E20" s="938"/>
      <c r="F20" s="938"/>
      <c r="G20" s="938"/>
      <c r="H20" s="938"/>
      <c r="I20" s="938"/>
      <c r="J20" s="938"/>
      <c r="K20" s="947"/>
      <c r="L20" s="946"/>
      <c r="M20" s="945"/>
    </row>
    <row r="21" spans="1:14" ht="18" customHeight="1">
      <c r="A21" s="936"/>
      <c r="B21" s="936"/>
      <c r="C21" s="936"/>
      <c r="D21" s="936"/>
      <c r="E21" s="936"/>
      <c r="F21" s="936"/>
      <c r="G21" s="936"/>
      <c r="H21" s="936"/>
      <c r="I21" s="936"/>
      <c r="J21" s="936"/>
      <c r="K21" s="935"/>
      <c r="L21" s="934"/>
      <c r="M21" s="933"/>
    </row>
    <row r="22" spans="1:14" ht="18" customHeight="1">
      <c r="A22" s="936"/>
      <c r="B22" s="936"/>
      <c r="C22" s="936"/>
      <c r="D22" s="936"/>
      <c r="E22" s="936"/>
      <c r="F22" s="936"/>
      <c r="G22" s="936"/>
      <c r="H22" s="936"/>
      <c r="I22" s="936"/>
      <c r="J22" s="936"/>
      <c r="K22" s="935"/>
      <c r="L22" s="934"/>
      <c r="M22" s="933"/>
    </row>
    <row r="23" spans="1:14" ht="18" customHeight="1">
      <c r="A23" s="943" t="s">
        <v>1076</v>
      </c>
      <c r="B23" s="943" t="s">
        <v>1067</v>
      </c>
      <c r="C23" s="943" t="s">
        <v>1072</v>
      </c>
      <c r="D23" s="937" t="s">
        <v>1075</v>
      </c>
      <c r="E23" s="937" t="s">
        <v>1071</v>
      </c>
      <c r="F23" s="937" t="s">
        <v>1071</v>
      </c>
      <c r="G23" s="937" t="s">
        <v>1070</v>
      </c>
      <c r="H23" s="937" t="s">
        <v>1070</v>
      </c>
      <c r="I23" s="937" t="s">
        <v>1070</v>
      </c>
      <c r="J23" s="937" t="s">
        <v>1074</v>
      </c>
      <c r="K23" s="2396"/>
      <c r="L23" s="2396"/>
      <c r="M23" s="2396"/>
    </row>
    <row r="24" spans="1:14" ht="18" customHeight="1">
      <c r="A24" s="943" t="s">
        <v>1073</v>
      </c>
      <c r="B24" s="943" t="s">
        <v>1067</v>
      </c>
      <c r="C24" s="943" t="s">
        <v>1072</v>
      </c>
      <c r="D24" s="937" t="s">
        <v>1071</v>
      </c>
      <c r="E24" s="937" t="s">
        <v>1071</v>
      </c>
      <c r="F24" s="937" t="s">
        <v>1071</v>
      </c>
      <c r="G24" s="937" t="s">
        <v>1070</v>
      </c>
      <c r="H24" s="937" t="s">
        <v>1070</v>
      </c>
      <c r="I24" s="937" t="s">
        <v>1070</v>
      </c>
      <c r="J24" s="937" t="s">
        <v>1069</v>
      </c>
      <c r="K24" s="2396"/>
      <c r="L24" s="2396"/>
      <c r="M24" s="2396"/>
    </row>
    <row r="25" spans="1:14" ht="18" customHeight="1">
      <c r="A25" s="943" t="s">
        <v>1068</v>
      </c>
      <c r="B25" s="943" t="s">
        <v>1067</v>
      </c>
      <c r="C25" s="943" t="s">
        <v>1066</v>
      </c>
      <c r="D25" s="937" t="s">
        <v>1065</v>
      </c>
      <c r="E25" s="937" t="s">
        <v>1065</v>
      </c>
      <c r="F25" s="937" t="s">
        <v>1065</v>
      </c>
      <c r="G25" s="937" t="s">
        <v>1064</v>
      </c>
      <c r="H25" s="937" t="s">
        <v>1063</v>
      </c>
      <c r="I25" s="937" t="s">
        <v>1062</v>
      </c>
      <c r="J25" s="937" t="s">
        <v>1061</v>
      </c>
      <c r="K25" s="2385"/>
      <c r="L25" s="2386"/>
      <c r="M25" s="2387"/>
      <c r="N25" s="929"/>
    </row>
    <row r="26" spans="1:14" ht="18" customHeight="1">
      <c r="A26" s="939" t="s">
        <v>1060</v>
      </c>
      <c r="B26" s="938"/>
      <c r="C26" s="938"/>
      <c r="D26" s="937" t="s">
        <v>1059</v>
      </c>
      <c r="E26" s="937" t="s">
        <v>1058</v>
      </c>
      <c r="F26" s="937" t="s">
        <v>1057</v>
      </c>
      <c r="G26" s="937" t="s">
        <v>1056</v>
      </c>
      <c r="H26" s="937" t="s">
        <v>1055</v>
      </c>
      <c r="I26" s="937" t="s">
        <v>1054</v>
      </c>
      <c r="J26" s="937" t="s">
        <v>1053</v>
      </c>
      <c r="K26" s="2385"/>
      <c r="L26" s="2386"/>
      <c r="M26" s="2387"/>
    </row>
    <row r="27" spans="1:14" ht="18" customHeight="1">
      <c r="A27" s="936"/>
      <c r="B27" s="936"/>
      <c r="C27" s="936"/>
      <c r="D27" s="937"/>
      <c r="E27" s="937"/>
      <c r="F27" s="937"/>
      <c r="G27" s="937"/>
      <c r="H27" s="937"/>
      <c r="I27" s="937"/>
      <c r="J27" s="937"/>
      <c r="K27" s="942"/>
      <c r="L27" s="941"/>
      <c r="M27" s="940"/>
    </row>
    <row r="28" spans="1:14" ht="18" customHeight="1">
      <c r="A28" s="943" t="s">
        <v>1052</v>
      </c>
      <c r="B28" s="943" t="s">
        <v>1051</v>
      </c>
      <c r="C28" s="943" t="s">
        <v>1050</v>
      </c>
      <c r="D28" s="937" t="s">
        <v>1049</v>
      </c>
      <c r="E28" s="937" t="s">
        <v>1048</v>
      </c>
      <c r="F28" s="937" t="s">
        <v>1047</v>
      </c>
      <c r="G28" s="937" t="s">
        <v>1045</v>
      </c>
      <c r="H28" s="937" t="s">
        <v>1046</v>
      </c>
      <c r="I28" s="937" t="s">
        <v>1045</v>
      </c>
      <c r="J28" s="937" t="s">
        <v>1044</v>
      </c>
      <c r="K28" s="942"/>
      <c r="L28" s="941"/>
      <c r="M28" s="940"/>
    </row>
    <row r="29" spans="1:14" ht="18" customHeight="1">
      <c r="A29" s="943" t="s">
        <v>1043</v>
      </c>
      <c r="B29" s="943" t="s">
        <v>1042</v>
      </c>
      <c r="C29" s="943" t="s">
        <v>1041</v>
      </c>
      <c r="D29" s="937" t="s">
        <v>1040</v>
      </c>
      <c r="E29" s="937" t="s">
        <v>1039</v>
      </c>
      <c r="F29" s="937" t="s">
        <v>1038</v>
      </c>
      <c r="G29" s="937" t="s">
        <v>1030</v>
      </c>
      <c r="H29" s="937" t="s">
        <v>1037</v>
      </c>
      <c r="I29" s="937" t="s">
        <v>1029</v>
      </c>
      <c r="J29" s="937" t="s">
        <v>1036</v>
      </c>
      <c r="K29" s="942"/>
      <c r="L29" s="941"/>
      <c r="M29" s="940"/>
    </row>
    <row r="30" spans="1:14" ht="18" customHeight="1">
      <c r="A30" s="943" t="s">
        <v>1035</v>
      </c>
      <c r="B30" s="943" t="s">
        <v>1034</v>
      </c>
      <c r="C30" s="943" t="s">
        <v>1033</v>
      </c>
      <c r="D30" s="937" t="s">
        <v>1032</v>
      </c>
      <c r="E30" s="937" t="s">
        <v>1031</v>
      </c>
      <c r="F30" s="937" t="s">
        <v>1031</v>
      </c>
      <c r="G30" s="937" t="s">
        <v>1030</v>
      </c>
      <c r="H30" s="937" t="s">
        <v>1029</v>
      </c>
      <c r="I30" s="937" t="s">
        <v>1029</v>
      </c>
      <c r="J30" s="937" t="s">
        <v>1028</v>
      </c>
      <c r="K30" s="942"/>
      <c r="L30" s="941"/>
      <c r="M30" s="940"/>
    </row>
    <row r="31" spans="1:14" ht="18" customHeight="1">
      <c r="A31" s="939" t="s">
        <v>1027</v>
      </c>
      <c r="B31" s="938"/>
      <c r="C31" s="938"/>
      <c r="D31" s="937"/>
      <c r="E31" s="937"/>
      <c r="F31" s="937"/>
      <c r="G31" s="937"/>
      <c r="H31" s="937"/>
      <c r="I31" s="937" t="s">
        <v>1015</v>
      </c>
      <c r="J31" s="937" t="s">
        <v>1026</v>
      </c>
      <c r="K31" s="2388"/>
      <c r="L31" s="2389"/>
      <c r="M31" s="2390"/>
    </row>
    <row r="32" spans="1:14" ht="18" customHeight="1">
      <c r="A32" s="936"/>
      <c r="B32" s="936"/>
      <c r="C32" s="936"/>
      <c r="D32" s="936"/>
      <c r="E32" s="936"/>
      <c r="F32" s="936"/>
      <c r="G32" s="936"/>
      <c r="H32" s="936"/>
      <c r="I32" s="936"/>
      <c r="J32" s="936"/>
      <c r="K32" s="935"/>
      <c r="L32" s="934"/>
      <c r="M32" s="933"/>
    </row>
    <row r="33" spans="1:13" ht="18" customHeight="1">
      <c r="A33" s="939" t="s">
        <v>1025</v>
      </c>
      <c r="B33" s="938"/>
      <c r="C33" s="938"/>
      <c r="D33" s="937"/>
      <c r="E33" s="937"/>
      <c r="F33" s="937"/>
      <c r="G33" s="937"/>
      <c r="H33" s="937"/>
      <c r="I33" s="937" t="s">
        <v>1024</v>
      </c>
      <c r="J33" s="937" t="s">
        <v>1023</v>
      </c>
      <c r="K33" s="2379" t="s">
        <v>1022</v>
      </c>
      <c r="L33" s="2380"/>
      <c r="M33" s="2381"/>
    </row>
    <row r="34" spans="1:13" ht="27" customHeight="1">
      <c r="A34" s="936" t="s">
        <v>1021</v>
      </c>
      <c r="B34" s="936"/>
      <c r="C34" s="936"/>
      <c r="D34" s="2382" t="s">
        <v>1020</v>
      </c>
      <c r="E34" s="2383"/>
      <c r="F34" s="2383"/>
      <c r="G34" s="2383"/>
      <c r="H34" s="2383"/>
      <c r="I34" s="2384"/>
      <c r="J34" s="937" t="s">
        <v>1019</v>
      </c>
      <c r="K34" s="935"/>
      <c r="L34" s="934"/>
      <c r="M34" s="933"/>
    </row>
    <row r="35" spans="1:13" ht="18" customHeight="1">
      <c r="A35" s="936" t="s">
        <v>1018</v>
      </c>
      <c r="B35" s="936"/>
      <c r="C35" s="936"/>
      <c r="D35" s="936"/>
      <c r="E35" s="936"/>
      <c r="F35" s="936"/>
      <c r="G35" s="936"/>
      <c r="H35" s="936"/>
      <c r="I35" s="936"/>
      <c r="J35" s="937" t="s">
        <v>1017</v>
      </c>
      <c r="K35" s="935"/>
      <c r="L35" s="934"/>
      <c r="M35" s="933"/>
    </row>
    <row r="36" spans="1:13" ht="18" customHeight="1">
      <c r="A36" s="936"/>
      <c r="B36" s="936"/>
      <c r="C36" s="936"/>
      <c r="D36" s="936"/>
      <c r="E36" s="936"/>
      <c r="F36" s="936"/>
      <c r="G36" s="936"/>
      <c r="H36" s="936"/>
      <c r="I36" s="936"/>
      <c r="J36" s="936"/>
      <c r="K36" s="935"/>
      <c r="L36" s="934"/>
      <c r="M36" s="933"/>
    </row>
    <row r="37" spans="1:13" ht="18" customHeight="1">
      <c r="A37" s="932"/>
      <c r="B37" s="932"/>
      <c r="C37" s="932"/>
      <c r="D37" s="932"/>
      <c r="E37" s="932"/>
      <c r="F37" s="932"/>
      <c r="G37" s="932"/>
      <c r="H37" s="932"/>
      <c r="I37" s="932"/>
      <c r="J37" s="932"/>
      <c r="K37" s="932"/>
      <c r="L37" s="932"/>
      <c r="M37" s="932"/>
    </row>
    <row r="38" spans="1:13">
      <c r="A38" s="930"/>
      <c r="B38" s="930"/>
      <c r="C38" s="930"/>
      <c r="D38" s="930"/>
      <c r="E38" s="930"/>
      <c r="F38" s="930"/>
      <c r="G38" s="930"/>
      <c r="H38" s="930"/>
      <c r="I38" s="930"/>
      <c r="J38" s="930"/>
      <c r="K38" s="930"/>
      <c r="L38" s="930"/>
      <c r="M38" s="930"/>
    </row>
    <row r="39" spans="1:13">
      <c r="A39" s="931" t="s">
        <v>1016</v>
      </c>
      <c r="B39" s="931" t="s">
        <v>1015</v>
      </c>
      <c r="C39" s="930"/>
      <c r="D39" s="930"/>
      <c r="E39" s="930"/>
      <c r="F39" s="930"/>
      <c r="G39" s="930"/>
      <c r="H39" s="930"/>
      <c r="I39" s="930"/>
      <c r="J39" s="930"/>
      <c r="K39" s="930"/>
      <c r="L39" s="930"/>
      <c r="M39" s="930"/>
    </row>
    <row r="40" spans="1:13" ht="22.5" customHeight="1">
      <c r="A40" s="2368" t="s">
        <v>1014</v>
      </c>
      <c r="B40" s="2368"/>
      <c r="C40" s="2368"/>
      <c r="D40" s="2368"/>
      <c r="E40" s="2368"/>
      <c r="F40" s="2368"/>
      <c r="G40" s="2368"/>
      <c r="H40" s="2368"/>
      <c r="I40" s="2368"/>
      <c r="J40" s="2368"/>
      <c r="K40" s="2368"/>
      <c r="L40" s="2368"/>
      <c r="M40" s="2368"/>
    </row>
    <row r="41" spans="1:13" ht="41.25" customHeight="1">
      <c r="A41" s="2367" t="s">
        <v>1013</v>
      </c>
      <c r="B41" s="2367"/>
      <c r="C41" s="2367"/>
      <c r="D41" s="2367"/>
      <c r="E41" s="2367"/>
      <c r="F41" s="2367"/>
      <c r="G41" s="2367"/>
      <c r="H41" s="2367"/>
      <c r="I41" s="2367"/>
      <c r="J41" s="2367"/>
      <c r="K41" s="2367"/>
      <c r="L41" s="2367"/>
      <c r="M41" s="2367"/>
    </row>
  </sheetData>
  <mergeCells count="23">
    <mergeCell ref="K23:M23"/>
    <mergeCell ref="C18:C19"/>
    <mergeCell ref="K25:M25"/>
    <mergeCell ref="J1:M1"/>
    <mergeCell ref="A4:M4"/>
    <mergeCell ref="A7:B7"/>
    <mergeCell ref="J2:M2"/>
    <mergeCell ref="A41:M41"/>
    <mergeCell ref="A13:M13"/>
    <mergeCell ref="K10:M10"/>
    <mergeCell ref="J18:J19"/>
    <mergeCell ref="A18:A19"/>
    <mergeCell ref="B18:B19"/>
    <mergeCell ref="A40:M40"/>
    <mergeCell ref="D18:F18"/>
    <mergeCell ref="K33:M33"/>
    <mergeCell ref="D34:I34"/>
    <mergeCell ref="K26:M26"/>
    <mergeCell ref="K31:M31"/>
    <mergeCell ref="K18:M19"/>
    <mergeCell ref="D14:L14"/>
    <mergeCell ref="K24:M24"/>
    <mergeCell ref="G18:I18"/>
  </mergeCells>
  <phoneticPr fontId="2"/>
  <printOptions gridLinesSet="0"/>
  <pageMargins left="0.63" right="0.18" top="0.48" bottom="0.33" header="0.51181102362204722" footer="0.18"/>
  <pageSetup paperSize="9" orientation="portrait" blackAndWhite="1" horizontalDpi="300" verticalDpi="300"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indexed="50"/>
  </sheetPr>
  <dimension ref="A1:H34"/>
  <sheetViews>
    <sheetView topLeftCell="A10" workbookViewId="0">
      <selection activeCell="A6" sqref="A6"/>
    </sheetView>
  </sheetViews>
  <sheetFormatPr defaultColWidth="9" defaultRowHeight="13.5"/>
  <cols>
    <col min="1" max="1" width="4.875" style="45" customWidth="1"/>
    <col min="2" max="2" width="3.875" style="45" customWidth="1"/>
    <col min="3" max="3" width="15.625" style="45" customWidth="1"/>
    <col min="4" max="4" width="12.625" style="45" customWidth="1"/>
    <col min="5" max="5" width="20.625" style="45" customWidth="1"/>
    <col min="6" max="6" width="12.625" style="45" customWidth="1"/>
    <col min="7" max="7" width="15.625" style="45" customWidth="1"/>
    <col min="8" max="8" width="3.875" style="45" customWidth="1"/>
    <col min="9" max="9" width="4.875" style="45" customWidth="1"/>
    <col min="10" max="16384" width="9" style="45"/>
  </cols>
  <sheetData>
    <row r="1" spans="1:7">
      <c r="A1" s="45" t="s">
        <v>1101</v>
      </c>
    </row>
    <row r="3" spans="1:7">
      <c r="G3" s="45" t="str">
        <f>入力シート!K83</f>
        <v>○○高専発第○１号</v>
      </c>
    </row>
    <row r="4" spans="1:7">
      <c r="G4" s="958" t="str">
        <f>入力シート!K84</f>
        <v>平成○○年○○月○２日</v>
      </c>
    </row>
    <row r="5" spans="1:7">
      <c r="A5" s="286" t="s">
        <v>1354</v>
      </c>
    </row>
    <row r="6" spans="1:7">
      <c r="A6" s="1057" t="str">
        <f>請負者名１行目</f>
        <v>○○県○○市○○</v>
      </c>
    </row>
    <row r="7" spans="1:7">
      <c r="A7" s="1057" t="str">
        <f>請負者名２行目</f>
        <v xml:space="preserve"> 株式会社 ○○組</v>
      </c>
    </row>
    <row r="8" spans="1:7">
      <c r="A8" s="1057" t="str">
        <f>請負者名３行目 &amp;"　殿"</f>
        <v xml:space="preserve">  代表取締役　　○○　○○　殿</v>
      </c>
    </row>
    <row r="9" spans="1:7">
      <c r="A9" s="2"/>
    </row>
    <row r="10" spans="1:7">
      <c r="A10" s="2"/>
    </row>
    <row r="11" spans="1:7">
      <c r="A11" s="2"/>
    </row>
    <row r="13" spans="1:7">
      <c r="F13" s="2" t="str">
        <f>入力シート!K54</f>
        <v>独立行政法人国立高等専門学校機構</v>
      </c>
    </row>
    <row r="14" spans="1:7">
      <c r="F14" s="2" t="str">
        <f>" " &amp;入力シート!K55</f>
        <v xml:space="preserve"> ○○工業高等専門学校</v>
      </c>
    </row>
    <row r="15" spans="1:7">
      <c r="F15" s="2" t="str">
        <f xml:space="preserve"> "  " &amp;入力シート!K56</f>
        <v xml:space="preserve">  契約担当役 事務部長 ○○　○○</v>
      </c>
      <c r="G15" s="285"/>
    </row>
    <row r="19" spans="1:8">
      <c r="A19" s="927"/>
      <c r="B19" s="2364" t="str">
        <f>工事名&amp;+"の物価の変動に基づく請負代金額の変更について(通知）"</f>
        <v>○○工業高専校舎改修工事の物価の変動に基づく請負代金額の変更について(通知）</v>
      </c>
      <c r="C19" s="2401"/>
      <c r="D19" s="2401"/>
      <c r="E19" s="2401"/>
      <c r="F19" s="2401"/>
      <c r="G19" s="2401"/>
      <c r="H19" s="2401"/>
    </row>
    <row r="20" spans="1:8" ht="18.75" customHeight="1">
      <c r="B20" s="2401"/>
      <c r="C20" s="2401"/>
      <c r="D20" s="2401"/>
      <c r="E20" s="2401"/>
      <c r="F20" s="2401"/>
      <c r="G20" s="2401"/>
      <c r="H20" s="2401"/>
    </row>
    <row r="21" spans="1:8" ht="18.75">
      <c r="C21" s="47"/>
      <c r="D21" s="47"/>
      <c r="E21" s="47"/>
      <c r="F21" s="47"/>
    </row>
    <row r="22" spans="1:8" ht="18.75">
      <c r="C22" s="47"/>
      <c r="D22" s="47"/>
      <c r="E22" s="47"/>
      <c r="F22" s="47"/>
    </row>
    <row r="23" spans="1:8" ht="18.75" customHeight="1">
      <c r="C23" s="2364" t="str">
        <f>"　"&amp;+入力シート!K82&amp;+"付けで請求のあった標記については、下記のとおり協議日を定めたので、工事請負契約書第２５条第８項の規定に基づき、通知する。
　なお、当該請負代金額の変更については、当該工事に係る主要な工事材料の変動額が請負代金額の1000分の10を超える額について行うものとする。
　また、本協議に必要な資料については、「請負代金額の変更の対象材料証明書」にとりまとめの上、遅滞なく監督職員に提出されたい。"</f>
        <v>　平成○○年○○月○１日付けで請求のあった標記については、下記のとおり協議日を定めたので、工事請負契約書第２５条第８項の規定に基づき、通知する。
　なお、当該請負代金額の変更については、当該工事に係る主要な工事材料の変動額が請負代金額の1000分の10を超える額について行うものとする。
　また、本協議に必要な資料については、「請負代金額の変更の対象材料証明書」にとりまとめの上、遅滞なく監督職員に提出されたい。</v>
      </c>
      <c r="D23" s="2364"/>
      <c r="E23" s="2364"/>
      <c r="F23" s="2364"/>
      <c r="G23" s="2364"/>
      <c r="H23" s="926"/>
    </row>
    <row r="24" spans="1:8">
      <c r="B24" s="926"/>
      <c r="C24" s="2364"/>
      <c r="D24" s="2364"/>
      <c r="E24" s="2364"/>
      <c r="F24" s="2364"/>
      <c r="G24" s="2364"/>
      <c r="H24" s="926"/>
    </row>
    <row r="25" spans="1:8">
      <c r="B25" s="926"/>
      <c r="C25" s="2364"/>
      <c r="D25" s="2364"/>
      <c r="E25" s="2364"/>
      <c r="F25" s="2364"/>
      <c r="G25" s="2364"/>
      <c r="H25" s="926"/>
    </row>
    <row r="26" spans="1:8">
      <c r="B26" s="926"/>
      <c r="C26" s="2364"/>
      <c r="D26" s="2364"/>
      <c r="E26" s="2364"/>
      <c r="F26" s="2364"/>
      <c r="G26" s="2364"/>
      <c r="H26" s="926"/>
    </row>
    <row r="27" spans="1:8">
      <c r="B27" s="926"/>
      <c r="C27" s="2364"/>
      <c r="D27" s="2364"/>
      <c r="E27" s="2364"/>
      <c r="F27" s="2364"/>
      <c r="G27" s="2364"/>
      <c r="H27" s="926"/>
    </row>
    <row r="28" spans="1:8">
      <c r="C28" s="2364"/>
      <c r="D28" s="2364"/>
      <c r="E28" s="2364"/>
      <c r="F28" s="2364"/>
      <c r="G28" s="2364"/>
    </row>
    <row r="29" spans="1:8">
      <c r="C29" s="2364"/>
      <c r="D29" s="2364"/>
      <c r="E29" s="2364"/>
      <c r="F29" s="2364"/>
      <c r="G29" s="2364"/>
    </row>
    <row r="30" spans="1:8">
      <c r="E30" s="48"/>
    </row>
    <row r="31" spans="1:8">
      <c r="E31" s="48"/>
    </row>
    <row r="32" spans="1:8">
      <c r="E32" s="48" t="s">
        <v>343</v>
      </c>
    </row>
    <row r="34" spans="2:4">
      <c r="B34" s="408"/>
      <c r="C34" s="45" t="s">
        <v>1100</v>
      </c>
      <c r="D34" s="45" t="str">
        <f>入力シート!K85</f>
        <v>平成○○年○○月○３日</v>
      </c>
    </row>
  </sheetData>
  <mergeCells count="2">
    <mergeCell ref="B19:H20"/>
    <mergeCell ref="C23:G29"/>
  </mergeCells>
  <phoneticPr fontId="2"/>
  <printOptions horizontalCentered="1"/>
  <pageMargins left="0.59055118110236227" right="0.39370078740157483" top="0.98425196850393704" bottom="0.98425196850393704" header="0.51181102362204722" footer="0.51181102362204722"/>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rgb="FFCCCC00"/>
  </sheetPr>
  <dimension ref="A1:K51"/>
  <sheetViews>
    <sheetView workbookViewId="0">
      <selection activeCell="F10" sqref="F10"/>
    </sheetView>
  </sheetViews>
  <sheetFormatPr defaultColWidth="9" defaultRowHeight="13.5"/>
  <cols>
    <col min="1" max="1" width="9.875" style="928" customWidth="1"/>
    <col min="2" max="2" width="9" style="928"/>
    <col min="3" max="3" width="4.875" style="928" customWidth="1"/>
    <col min="4" max="8" width="10.625" style="928" customWidth="1"/>
    <col min="9" max="9" width="13.125" style="928" customWidth="1"/>
    <col min="10" max="16384" width="9" style="928"/>
  </cols>
  <sheetData>
    <row r="1" spans="1:11">
      <c r="A1" s="928" t="s">
        <v>1143</v>
      </c>
      <c r="H1" s="2411"/>
      <c r="I1" s="2411"/>
      <c r="J1" s="962"/>
      <c r="K1" s="962"/>
    </row>
    <row r="2" spans="1:11">
      <c r="G2" s="971"/>
      <c r="H2" s="928" t="str">
        <f>入力シート!K86</f>
        <v>平成○○年○○月○４日</v>
      </c>
    </row>
    <row r="4" spans="1:11" ht="18.75">
      <c r="A4" s="2413" t="s">
        <v>1142</v>
      </c>
      <c r="B4" s="2413"/>
      <c r="C4" s="2413"/>
      <c r="D4" s="2413"/>
      <c r="E4" s="2413"/>
      <c r="F4" s="2413"/>
      <c r="G4" s="2413"/>
      <c r="H4" s="2413"/>
      <c r="I4" s="2413"/>
    </row>
    <row r="6" spans="1:11">
      <c r="A6" s="2" t="str">
        <f>入力シート!K54</f>
        <v>独立行政法人国立高等専門学校機構</v>
      </c>
      <c r="B6" s="45"/>
      <c r="C6" s="45"/>
      <c r="D6" s="45"/>
    </row>
    <row r="7" spans="1:11">
      <c r="A7" s="2" t="str">
        <f>" " &amp; 入力シート!K55</f>
        <v xml:space="preserve"> ○○工業高等専門学校</v>
      </c>
      <c r="B7" s="45"/>
      <c r="C7" s="45"/>
      <c r="D7" s="45"/>
    </row>
    <row r="8" spans="1:11">
      <c r="A8" s="2" t="str">
        <f>"  " &amp;入力シート!K56 &amp;"　殿"</f>
        <v xml:space="preserve">  契約担当役 事務部長 ○○　○○　殿</v>
      </c>
      <c r="B8" s="45"/>
      <c r="C8" s="45"/>
      <c r="D8" s="45"/>
    </row>
    <row r="9" spans="1:11">
      <c r="A9" s="2"/>
      <c r="B9" s="45"/>
      <c r="C9" s="45"/>
      <c r="D9" s="45"/>
      <c r="F9" s="971" t="s">
        <v>1355</v>
      </c>
    </row>
    <row r="10" spans="1:11">
      <c r="F10" s="1053" t="str">
        <f>請負者名１行目</f>
        <v>○○県○○市○○</v>
      </c>
      <c r="G10" s="284"/>
    </row>
    <row r="11" spans="1:11" ht="14.25" customHeight="1">
      <c r="F11" s="1053" t="str">
        <f>請負者名２行目</f>
        <v xml:space="preserve"> 株式会社 ○○組</v>
      </c>
      <c r="G11" s="284"/>
    </row>
    <row r="12" spans="1:11">
      <c r="E12" s="970"/>
      <c r="F12" s="1053" t="str">
        <f>請負者名３行目</f>
        <v xml:space="preserve">  代表取締役　　○○　○○</v>
      </c>
      <c r="G12" s="284"/>
    </row>
    <row r="13" spans="1:11" ht="14.25" customHeight="1"/>
    <row r="14" spans="1:11" ht="28.5" customHeight="1">
      <c r="A14" s="2412" t="str">
        <f>契約年月日 &amp;"付けで通知のあった請負代金額の変更に必要な購入した価格等について、下記のとおり資料を提出します。"</f>
        <v>平成２０年１２月２６日付けで通知のあった請負代金額の変更に必要な購入した価格等について、下記のとおり資料を提出します。</v>
      </c>
      <c r="B14" s="2412"/>
      <c r="C14" s="2412"/>
      <c r="D14" s="2412"/>
      <c r="E14" s="2412"/>
      <c r="F14" s="2412"/>
      <c r="G14" s="2412"/>
      <c r="H14" s="2412"/>
      <c r="I14" s="2412"/>
    </row>
    <row r="15" spans="1:11" ht="18.75" customHeight="1">
      <c r="A15" s="969"/>
      <c r="B15" s="969"/>
      <c r="C15" s="969"/>
      <c r="D15" s="969"/>
      <c r="E15" s="969"/>
      <c r="F15" s="969"/>
      <c r="G15" s="969"/>
      <c r="H15" s="969"/>
      <c r="I15" s="969"/>
    </row>
    <row r="16" spans="1:11" s="950" customFormat="1">
      <c r="B16" s="950" t="s">
        <v>1091</v>
      </c>
      <c r="C16" s="968"/>
      <c r="D16" s="2416" t="str">
        <f>工事名</f>
        <v>○○工業高専校舎改修工事</v>
      </c>
      <c r="E16" s="2416"/>
      <c r="F16" s="2416"/>
      <c r="G16" s="2416"/>
      <c r="H16" s="2416"/>
      <c r="I16" s="2416"/>
    </row>
    <row r="17" spans="1:10" s="950" customFormat="1">
      <c r="C17" s="968"/>
      <c r="D17" s="967"/>
      <c r="E17" s="967"/>
      <c r="F17" s="967"/>
      <c r="G17" s="967"/>
      <c r="H17" s="967"/>
      <c r="I17" s="967"/>
    </row>
    <row r="18" spans="1:10">
      <c r="A18" s="966" t="s">
        <v>267</v>
      </c>
      <c r="B18" s="966"/>
      <c r="C18" s="966"/>
      <c r="D18" s="966"/>
      <c r="E18" s="966"/>
      <c r="F18" s="966"/>
      <c r="G18" s="966"/>
      <c r="H18" s="966"/>
      <c r="I18" s="966"/>
    </row>
    <row r="19" spans="1:10" ht="6.75" customHeight="1"/>
    <row r="20" spans="1:10" ht="15" customHeight="1">
      <c r="A20" s="2407" t="s">
        <v>1090</v>
      </c>
      <c r="B20" s="2409" t="s">
        <v>1141</v>
      </c>
      <c r="C20" s="2409" t="s">
        <v>1140</v>
      </c>
      <c r="D20" s="2403" t="s">
        <v>1139</v>
      </c>
      <c r="E20" s="2403" t="s">
        <v>1138</v>
      </c>
      <c r="F20" s="2403" t="s">
        <v>1137</v>
      </c>
      <c r="G20" s="2405" t="s">
        <v>1136</v>
      </c>
      <c r="H20" s="2414" t="s">
        <v>1135</v>
      </c>
      <c r="I20" s="2409" t="s">
        <v>1084</v>
      </c>
    </row>
    <row r="21" spans="1:10" ht="15" customHeight="1" thickBot="1">
      <c r="A21" s="2408"/>
      <c r="B21" s="2410"/>
      <c r="C21" s="2410"/>
      <c r="D21" s="2404"/>
      <c r="E21" s="2404"/>
      <c r="F21" s="2404"/>
      <c r="G21" s="2406"/>
      <c r="H21" s="2415"/>
      <c r="I21" s="2410"/>
    </row>
    <row r="22" spans="1:10" ht="18" customHeight="1" thickTop="1">
      <c r="A22" s="938" t="s">
        <v>1077</v>
      </c>
      <c r="B22" s="938"/>
      <c r="C22" s="938"/>
      <c r="D22" s="938"/>
      <c r="E22" s="938"/>
      <c r="F22" s="938"/>
      <c r="G22" s="938"/>
      <c r="H22" s="938"/>
      <c r="I22" s="938"/>
    </row>
    <row r="23" spans="1:10" ht="18" customHeight="1">
      <c r="A23" s="943" t="s">
        <v>1076</v>
      </c>
      <c r="B23" s="943" t="s">
        <v>1129</v>
      </c>
      <c r="C23" s="943" t="s">
        <v>1128</v>
      </c>
      <c r="D23" s="937" t="s">
        <v>1065</v>
      </c>
      <c r="E23" s="937" t="s">
        <v>1127</v>
      </c>
      <c r="F23" s="937" t="s">
        <v>1126</v>
      </c>
      <c r="G23" s="943" t="s">
        <v>1132</v>
      </c>
      <c r="H23" s="943" t="s">
        <v>1134</v>
      </c>
      <c r="I23" s="944"/>
      <c r="J23" s="962"/>
    </row>
    <row r="24" spans="1:10" ht="18" customHeight="1">
      <c r="A24" s="943" t="s">
        <v>1076</v>
      </c>
      <c r="B24" s="943" t="s">
        <v>1129</v>
      </c>
      <c r="C24" s="943" t="s">
        <v>1128</v>
      </c>
      <c r="D24" s="937" t="s">
        <v>1065</v>
      </c>
      <c r="E24" s="937" t="s">
        <v>1127</v>
      </c>
      <c r="F24" s="937" t="s">
        <v>1126</v>
      </c>
      <c r="G24" s="943" t="s">
        <v>1132</v>
      </c>
      <c r="H24" s="943" t="s">
        <v>1134</v>
      </c>
      <c r="I24" s="944"/>
      <c r="J24" s="962"/>
    </row>
    <row r="25" spans="1:10" ht="18" customHeight="1">
      <c r="A25" s="938"/>
      <c r="B25" s="938"/>
      <c r="C25" s="938"/>
      <c r="D25" s="937" t="s">
        <v>1131</v>
      </c>
      <c r="E25" s="937" t="s">
        <v>1127</v>
      </c>
      <c r="F25" s="937" t="s">
        <v>1130</v>
      </c>
      <c r="G25" s="938"/>
      <c r="H25" s="938"/>
      <c r="I25" s="963" t="s">
        <v>1133</v>
      </c>
    </row>
    <row r="26" spans="1:10" ht="18" customHeight="1">
      <c r="A26" s="936"/>
      <c r="B26" s="936"/>
      <c r="C26" s="936"/>
      <c r="D26" s="937"/>
      <c r="E26" s="937"/>
      <c r="F26" s="937"/>
      <c r="G26" s="936"/>
      <c r="H26" s="936"/>
      <c r="I26" s="963"/>
    </row>
    <row r="27" spans="1:10" ht="18" customHeight="1">
      <c r="A27" s="943" t="s">
        <v>1076</v>
      </c>
      <c r="B27" s="943" t="s">
        <v>1129</v>
      </c>
      <c r="C27" s="943" t="s">
        <v>1128</v>
      </c>
      <c r="D27" s="937" t="s">
        <v>1065</v>
      </c>
      <c r="E27" s="937" t="s">
        <v>1127</v>
      </c>
      <c r="F27" s="937" t="s">
        <v>1126</v>
      </c>
      <c r="G27" s="943" t="s">
        <v>1132</v>
      </c>
      <c r="H27" s="943" t="s">
        <v>1122</v>
      </c>
      <c r="I27" s="963"/>
      <c r="J27" s="962"/>
    </row>
    <row r="28" spans="1:10" ht="18" customHeight="1">
      <c r="A28" s="943" t="s">
        <v>1076</v>
      </c>
      <c r="B28" s="943" t="s">
        <v>1129</v>
      </c>
      <c r="C28" s="943" t="s">
        <v>1128</v>
      </c>
      <c r="D28" s="937" t="s">
        <v>1065</v>
      </c>
      <c r="E28" s="937" t="s">
        <v>1127</v>
      </c>
      <c r="F28" s="937" t="s">
        <v>1126</v>
      </c>
      <c r="G28" s="943" t="s">
        <v>1132</v>
      </c>
      <c r="H28" s="943" t="s">
        <v>1122</v>
      </c>
      <c r="I28" s="963"/>
      <c r="J28" s="962"/>
    </row>
    <row r="29" spans="1:10" ht="18" customHeight="1">
      <c r="A29" s="938"/>
      <c r="B29" s="938"/>
      <c r="C29" s="938"/>
      <c r="D29" s="937" t="s">
        <v>1131</v>
      </c>
      <c r="E29" s="937" t="s">
        <v>1127</v>
      </c>
      <c r="F29" s="937" t="s">
        <v>1130</v>
      </c>
      <c r="G29" s="938"/>
      <c r="H29" s="938"/>
      <c r="I29" s="963" t="s">
        <v>1121</v>
      </c>
    </row>
    <row r="30" spans="1:10" ht="18" customHeight="1">
      <c r="A30" s="936"/>
      <c r="B30" s="936"/>
      <c r="C30" s="936"/>
      <c r="D30" s="937"/>
      <c r="E30" s="937"/>
      <c r="F30" s="937"/>
      <c r="G30" s="936"/>
      <c r="H30" s="936"/>
      <c r="I30" s="963"/>
    </row>
    <row r="31" spans="1:10" ht="18" customHeight="1">
      <c r="A31" s="943" t="s">
        <v>1076</v>
      </c>
      <c r="B31" s="943" t="s">
        <v>1129</v>
      </c>
      <c r="C31" s="943" t="s">
        <v>1128</v>
      </c>
      <c r="D31" s="937" t="s">
        <v>1065</v>
      </c>
      <c r="E31" s="937" t="s">
        <v>1127</v>
      </c>
      <c r="F31" s="937" t="s">
        <v>1126</v>
      </c>
      <c r="G31" s="943" t="s">
        <v>1125</v>
      </c>
      <c r="H31" s="943" t="s">
        <v>1125</v>
      </c>
      <c r="I31" s="963" t="s">
        <v>1124</v>
      </c>
      <c r="J31" s="962"/>
    </row>
    <row r="32" spans="1:10" ht="18" customHeight="1">
      <c r="A32" s="936"/>
      <c r="B32" s="936"/>
      <c r="C32" s="936"/>
      <c r="D32" s="937"/>
      <c r="E32" s="937"/>
      <c r="F32" s="937"/>
      <c r="G32" s="936"/>
      <c r="H32" s="936"/>
      <c r="I32" s="963"/>
    </row>
    <row r="33" spans="1:10" ht="18" customHeight="1">
      <c r="A33" s="936"/>
      <c r="B33" s="936"/>
      <c r="C33" s="936"/>
      <c r="D33" s="937"/>
      <c r="E33" s="937"/>
      <c r="F33" s="937"/>
      <c r="G33" s="936"/>
      <c r="H33" s="936"/>
      <c r="I33" s="963"/>
    </row>
    <row r="34" spans="1:10" ht="18" customHeight="1">
      <c r="A34" s="943" t="s">
        <v>1120</v>
      </c>
      <c r="B34" s="943" t="s">
        <v>1112</v>
      </c>
      <c r="C34" s="943" t="s">
        <v>1111</v>
      </c>
      <c r="D34" s="937" t="s">
        <v>1110</v>
      </c>
      <c r="E34" s="937" t="s">
        <v>1109</v>
      </c>
      <c r="F34" s="937" t="s">
        <v>1108</v>
      </c>
      <c r="G34" s="943" t="s">
        <v>1123</v>
      </c>
      <c r="H34" s="943" t="s">
        <v>1122</v>
      </c>
      <c r="I34" s="963"/>
      <c r="J34" s="962"/>
    </row>
    <row r="35" spans="1:10" ht="18" customHeight="1">
      <c r="A35" s="943" t="s">
        <v>1120</v>
      </c>
      <c r="B35" s="943" t="s">
        <v>1112</v>
      </c>
      <c r="C35" s="943" t="s">
        <v>1111</v>
      </c>
      <c r="D35" s="937" t="s">
        <v>1110</v>
      </c>
      <c r="E35" s="937" t="s">
        <v>1109</v>
      </c>
      <c r="F35" s="937" t="s">
        <v>1108</v>
      </c>
      <c r="G35" s="943" t="s">
        <v>1123</v>
      </c>
      <c r="H35" s="943" t="s">
        <v>1122</v>
      </c>
      <c r="I35" s="963"/>
      <c r="J35" s="962"/>
    </row>
    <row r="36" spans="1:10" ht="18" customHeight="1">
      <c r="A36" s="938"/>
      <c r="B36" s="938"/>
      <c r="C36" s="938"/>
      <c r="D36" s="937" t="s">
        <v>1116</v>
      </c>
      <c r="E36" s="937" t="s">
        <v>1109</v>
      </c>
      <c r="F36" s="937" t="s">
        <v>1115</v>
      </c>
      <c r="G36" s="938"/>
      <c r="H36" s="938"/>
      <c r="I36" s="963" t="s">
        <v>1121</v>
      </c>
    </row>
    <row r="37" spans="1:10" ht="18" customHeight="1">
      <c r="A37" s="938"/>
      <c r="B37" s="938"/>
      <c r="C37" s="938"/>
      <c r="D37" s="937"/>
      <c r="E37" s="937"/>
      <c r="F37" s="937"/>
      <c r="G37" s="938"/>
      <c r="H37" s="938"/>
      <c r="I37" s="963"/>
    </row>
    <row r="38" spans="1:10" ht="18" customHeight="1">
      <c r="A38" s="943" t="s">
        <v>1120</v>
      </c>
      <c r="B38" s="943" t="s">
        <v>1112</v>
      </c>
      <c r="C38" s="943" t="s">
        <v>1111</v>
      </c>
      <c r="D38" s="937" t="s">
        <v>1110</v>
      </c>
      <c r="E38" s="937" t="s">
        <v>1109</v>
      </c>
      <c r="F38" s="937" t="s">
        <v>1108</v>
      </c>
      <c r="G38" s="943" t="s">
        <v>1106</v>
      </c>
      <c r="H38" s="943" t="s">
        <v>1106</v>
      </c>
      <c r="I38" s="963" t="s">
        <v>1119</v>
      </c>
      <c r="J38" s="962"/>
    </row>
    <row r="39" spans="1:10" ht="18" customHeight="1">
      <c r="A39" s="938"/>
      <c r="B39" s="938"/>
      <c r="C39" s="938"/>
      <c r="D39" s="937"/>
      <c r="E39" s="937"/>
      <c r="F39" s="937"/>
      <c r="G39" s="938"/>
      <c r="H39" s="938"/>
      <c r="I39" s="963"/>
    </row>
    <row r="40" spans="1:10" ht="18" customHeight="1">
      <c r="A40" s="938"/>
      <c r="B40" s="938"/>
      <c r="C40" s="938"/>
      <c r="D40" s="965"/>
      <c r="E40" s="965"/>
      <c r="F40" s="965"/>
      <c r="G40" s="938"/>
      <c r="H40" s="938"/>
      <c r="I40" s="964"/>
    </row>
    <row r="41" spans="1:10" ht="18" customHeight="1">
      <c r="A41" s="943" t="s">
        <v>1113</v>
      </c>
      <c r="B41" s="943" t="s">
        <v>1112</v>
      </c>
      <c r="C41" s="943" t="s">
        <v>1111</v>
      </c>
      <c r="D41" s="937" t="s">
        <v>1110</v>
      </c>
      <c r="E41" s="937" t="s">
        <v>1109</v>
      </c>
      <c r="F41" s="937" t="s">
        <v>1108</v>
      </c>
      <c r="G41" s="943" t="s">
        <v>1118</v>
      </c>
      <c r="H41" s="943" t="s">
        <v>1117</v>
      </c>
      <c r="I41" s="963"/>
      <c r="J41" s="962"/>
    </row>
    <row r="42" spans="1:10" ht="18" customHeight="1">
      <c r="A42" s="943" t="s">
        <v>1113</v>
      </c>
      <c r="B42" s="943" t="s">
        <v>1112</v>
      </c>
      <c r="C42" s="943" t="s">
        <v>1111</v>
      </c>
      <c r="D42" s="937" t="s">
        <v>1110</v>
      </c>
      <c r="E42" s="937" t="s">
        <v>1109</v>
      </c>
      <c r="F42" s="937" t="s">
        <v>1108</v>
      </c>
      <c r="G42" s="943" t="s">
        <v>1118</v>
      </c>
      <c r="H42" s="943" t="s">
        <v>1117</v>
      </c>
      <c r="I42" s="963"/>
      <c r="J42" s="962"/>
    </row>
    <row r="43" spans="1:10" ht="18" customHeight="1">
      <c r="A43" s="938"/>
      <c r="B43" s="938"/>
      <c r="C43" s="938"/>
      <c r="D43" s="937" t="s">
        <v>1116</v>
      </c>
      <c r="E43" s="937" t="s">
        <v>1109</v>
      </c>
      <c r="F43" s="937" t="s">
        <v>1115</v>
      </c>
      <c r="G43" s="938"/>
      <c r="H43" s="938"/>
      <c r="I43" s="963" t="s">
        <v>1114</v>
      </c>
    </row>
    <row r="44" spans="1:10" ht="18" customHeight="1">
      <c r="A44" s="938"/>
      <c r="B44" s="938"/>
      <c r="C44" s="938"/>
      <c r="D44" s="965"/>
      <c r="E44" s="965"/>
      <c r="F44" s="965"/>
      <c r="G44" s="938"/>
      <c r="H44" s="938"/>
      <c r="I44" s="964"/>
    </row>
    <row r="45" spans="1:10" ht="18" customHeight="1">
      <c r="A45" s="943" t="s">
        <v>1113</v>
      </c>
      <c r="B45" s="943" t="s">
        <v>1112</v>
      </c>
      <c r="C45" s="943" t="s">
        <v>1111</v>
      </c>
      <c r="D45" s="937" t="s">
        <v>1110</v>
      </c>
      <c r="E45" s="937" t="s">
        <v>1109</v>
      </c>
      <c r="F45" s="937" t="s">
        <v>1108</v>
      </c>
      <c r="G45" s="943" t="s">
        <v>1106</v>
      </c>
      <c r="H45" s="943" t="s">
        <v>1106</v>
      </c>
      <c r="I45" s="963" t="s">
        <v>1107</v>
      </c>
      <c r="J45" s="962"/>
    </row>
    <row r="46" spans="1:10">
      <c r="A46" s="961"/>
      <c r="B46" s="961"/>
      <c r="C46" s="961"/>
      <c r="D46" s="961"/>
      <c r="E46" s="961"/>
      <c r="F46" s="961"/>
      <c r="G46" s="961"/>
      <c r="H46" s="961"/>
      <c r="I46" s="961"/>
    </row>
    <row r="47" spans="1:10">
      <c r="A47" s="960" t="s">
        <v>1016</v>
      </c>
      <c r="B47" s="960" t="s">
        <v>1106</v>
      </c>
      <c r="C47" s="959"/>
      <c r="D47" s="959"/>
      <c r="E47" s="959"/>
      <c r="F47" s="959"/>
      <c r="G47" s="959"/>
      <c r="H47" s="959"/>
      <c r="I47" s="959"/>
    </row>
    <row r="48" spans="1:10" ht="32.25" customHeight="1">
      <c r="A48" s="2402" t="s">
        <v>1105</v>
      </c>
      <c r="B48" s="2402"/>
      <c r="C48" s="2402"/>
      <c r="D48" s="2402"/>
      <c r="E48" s="2402"/>
      <c r="F48" s="2402"/>
      <c r="G48" s="2402"/>
      <c r="H48" s="2402"/>
      <c r="I48" s="2402"/>
    </row>
    <row r="49" spans="1:9" ht="30" customHeight="1">
      <c r="A49" s="2402" t="s">
        <v>1104</v>
      </c>
      <c r="B49" s="2402"/>
      <c r="C49" s="2402"/>
      <c r="D49" s="2402"/>
      <c r="E49" s="2402"/>
      <c r="F49" s="2402"/>
      <c r="G49" s="2402"/>
      <c r="H49" s="2402"/>
      <c r="I49" s="2402"/>
    </row>
    <row r="50" spans="1:9" ht="30" customHeight="1">
      <c r="A50" s="2402" t="s">
        <v>1103</v>
      </c>
      <c r="B50" s="2402"/>
      <c r="C50" s="2402"/>
      <c r="D50" s="2402"/>
      <c r="E50" s="2402"/>
      <c r="F50" s="2402"/>
      <c r="G50" s="2402"/>
      <c r="H50" s="2402"/>
      <c r="I50" s="2402"/>
    </row>
    <row r="51" spans="1:9" ht="30" customHeight="1">
      <c r="A51" s="2402" t="s">
        <v>1102</v>
      </c>
      <c r="B51" s="2402"/>
      <c r="C51" s="2402"/>
      <c r="D51" s="2402"/>
      <c r="E51" s="2402"/>
      <c r="F51" s="2402"/>
      <c r="G51" s="2402"/>
      <c r="H51" s="2402"/>
      <c r="I51" s="2402"/>
    </row>
  </sheetData>
  <mergeCells count="17">
    <mergeCell ref="H1:I1"/>
    <mergeCell ref="A49:I49"/>
    <mergeCell ref="A14:I14"/>
    <mergeCell ref="A4:I4"/>
    <mergeCell ref="A48:I48"/>
    <mergeCell ref="H20:H21"/>
    <mergeCell ref="D16:I16"/>
    <mergeCell ref="A51:I51"/>
    <mergeCell ref="A50:I50"/>
    <mergeCell ref="D20:D21"/>
    <mergeCell ref="E20:E21"/>
    <mergeCell ref="F20:F21"/>
    <mergeCell ref="G20:G21"/>
    <mergeCell ref="A20:A21"/>
    <mergeCell ref="B20:B21"/>
    <mergeCell ref="C20:C21"/>
    <mergeCell ref="I20:I21"/>
  </mergeCells>
  <phoneticPr fontId="2"/>
  <printOptions gridLinesSet="0"/>
  <pageMargins left="0.92" right="0.18" top="0.48" bottom="0.33" header="0.51181102362204722" footer="0.18"/>
  <pageSetup paperSize="9" orientation="portrait" blackAndWhite="1" horizontalDpi="300" verticalDpi="300"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rgb="FFCCCC00"/>
  </sheetPr>
  <dimension ref="A1:M49"/>
  <sheetViews>
    <sheetView topLeftCell="A4" workbookViewId="0">
      <selection activeCell="D58" sqref="D58"/>
    </sheetView>
  </sheetViews>
  <sheetFormatPr defaultColWidth="9" defaultRowHeight="13.5"/>
  <cols>
    <col min="1" max="1" width="9.875" style="928" customWidth="1"/>
    <col min="2" max="2" width="9" style="928"/>
    <col min="3" max="3" width="4.875" style="928" customWidth="1"/>
    <col min="4" max="8" width="10.625" style="928" customWidth="1"/>
    <col min="9" max="9" width="20.625" style="928" customWidth="1"/>
    <col min="10" max="10" width="15.125" style="928" customWidth="1"/>
    <col min="11" max="11" width="7.25" style="928" customWidth="1"/>
    <col min="12" max="12" width="13.125" style="928" customWidth="1"/>
    <col min="13" max="13" width="16.875" style="928" customWidth="1"/>
    <col min="14" max="16384" width="9" style="928"/>
  </cols>
  <sheetData>
    <row r="1" spans="1:12">
      <c r="A1" s="928" t="s">
        <v>1125</v>
      </c>
    </row>
    <row r="2" spans="1:12">
      <c r="G2" s="971"/>
      <c r="K2" s="962" t="str">
        <f>入力シート!K86</f>
        <v>平成○○年○○月○４日</v>
      </c>
    </row>
    <row r="4" spans="1:12" ht="18.75">
      <c r="A4" s="2413" t="s">
        <v>1149</v>
      </c>
      <c r="B4" s="2413"/>
      <c r="C4" s="2413"/>
      <c r="D4" s="2413"/>
      <c r="E4" s="2413"/>
      <c r="F4" s="2413"/>
      <c r="G4" s="2413"/>
      <c r="H4" s="2413"/>
      <c r="I4" s="2413"/>
      <c r="J4" s="2413"/>
      <c r="K4" s="2413"/>
      <c r="L4" s="2413"/>
    </row>
    <row r="6" spans="1:12">
      <c r="A6" s="2" t="str">
        <f>入力シート!K54</f>
        <v>独立行政法人国立高等専門学校機構</v>
      </c>
      <c r="B6" s="45"/>
      <c r="C6" s="45"/>
      <c r="D6" s="45"/>
    </row>
    <row r="7" spans="1:12">
      <c r="A7" s="2" t="str">
        <f>" " &amp; 入力シート!K55</f>
        <v xml:space="preserve"> ○○工業高等専門学校</v>
      </c>
      <c r="B7" s="45"/>
      <c r="C7" s="45"/>
      <c r="D7" s="45"/>
    </row>
    <row r="8" spans="1:12">
      <c r="A8" s="2" t="str">
        <f>"  " &amp;入力シート!K56 &amp;"　殿"</f>
        <v xml:space="preserve">  契約担当役 事務部長 ○○　○○　殿</v>
      </c>
      <c r="B8" s="45"/>
      <c r="C8" s="45"/>
      <c r="D8" s="45"/>
    </row>
    <row r="9" spans="1:12">
      <c r="A9" s="2"/>
      <c r="B9" s="45"/>
      <c r="C9" s="45"/>
      <c r="D9" s="45"/>
      <c r="I9" s="1058" t="s">
        <v>1355</v>
      </c>
    </row>
    <row r="10" spans="1:12">
      <c r="I10" s="1054" t="str">
        <f>請負者名１行目</f>
        <v>○○県○○市○○</v>
      </c>
    </row>
    <row r="11" spans="1:12" ht="14.25" customHeight="1">
      <c r="I11" s="1054" t="str">
        <f>請負者名２行目</f>
        <v xml:space="preserve"> 株式会社 ○○組</v>
      </c>
    </row>
    <row r="12" spans="1:12">
      <c r="E12" s="970"/>
      <c r="I12" s="1054" t="str">
        <f>請負者名３行目</f>
        <v xml:space="preserve">  代表取締役　　○○　○○</v>
      </c>
    </row>
    <row r="13" spans="1:12" ht="14.25" customHeight="1"/>
    <row r="14" spans="1:12" ht="28.5" customHeight="1">
      <c r="A14" s="2412" t="str">
        <f>"　"&amp;+入力シート!K84&amp;+"付けで通知のあった請負代金額の変更に必要な購入した価格等について、下記のとおり資料を提出します。"</f>
        <v>　平成○○年○○月○２日付けで通知のあった請負代金額の変更に必要な購入した価格等について、下記のとおり資料を提出します。</v>
      </c>
      <c r="B14" s="2412"/>
      <c r="C14" s="2412"/>
      <c r="D14" s="2412"/>
      <c r="E14" s="2412"/>
      <c r="F14" s="2412"/>
      <c r="G14" s="2412"/>
      <c r="H14" s="2412"/>
      <c r="I14" s="2412"/>
      <c r="J14" s="2412"/>
      <c r="K14" s="2412"/>
      <c r="L14" s="2412"/>
    </row>
    <row r="15" spans="1:12" s="950" customFormat="1">
      <c r="B15" s="950" t="s">
        <v>1091</v>
      </c>
      <c r="C15" s="980"/>
      <c r="D15" s="981" t="str">
        <f>工事名</f>
        <v>○○工業高専校舎改修工事</v>
      </c>
      <c r="E15" s="980"/>
      <c r="F15" s="980"/>
      <c r="G15" s="980"/>
      <c r="H15" s="980"/>
      <c r="I15" s="980"/>
      <c r="J15" s="980"/>
      <c r="K15" s="980"/>
      <c r="L15" s="980"/>
    </row>
    <row r="16" spans="1:12">
      <c r="A16" s="966" t="s">
        <v>267</v>
      </c>
      <c r="B16" s="966"/>
      <c r="C16" s="966"/>
      <c r="D16" s="966"/>
      <c r="E16" s="966"/>
      <c r="F16" s="966"/>
      <c r="G16" s="966"/>
      <c r="H16" s="966"/>
      <c r="I16" s="966"/>
      <c r="J16" s="966"/>
      <c r="K16" s="966"/>
      <c r="L16" s="966"/>
    </row>
    <row r="17" spans="1:13" ht="6.75" customHeight="1"/>
    <row r="18" spans="1:13" ht="15" customHeight="1">
      <c r="A18" s="2407" t="s">
        <v>1090</v>
      </c>
      <c r="B18" s="2409" t="s">
        <v>1141</v>
      </c>
      <c r="C18" s="2409" t="s">
        <v>1140</v>
      </c>
      <c r="D18" s="2403" t="s">
        <v>1139</v>
      </c>
      <c r="E18" s="2403" t="s">
        <v>1138</v>
      </c>
      <c r="F18" s="2403" t="s">
        <v>1137</v>
      </c>
      <c r="G18" s="2405" t="s">
        <v>1136</v>
      </c>
      <c r="H18" s="2414" t="s">
        <v>1135</v>
      </c>
      <c r="I18" s="2414" t="s">
        <v>1148</v>
      </c>
      <c r="J18" s="2414" t="s">
        <v>1147</v>
      </c>
      <c r="K18" s="2414" t="s">
        <v>1146</v>
      </c>
      <c r="L18" s="2409" t="s">
        <v>1084</v>
      </c>
    </row>
    <row r="19" spans="1:13" ht="15" customHeight="1" thickBot="1">
      <c r="A19" s="2408"/>
      <c r="B19" s="2410"/>
      <c r="C19" s="2410"/>
      <c r="D19" s="2404"/>
      <c r="E19" s="2404"/>
      <c r="F19" s="2404"/>
      <c r="G19" s="2406"/>
      <c r="H19" s="2415"/>
      <c r="I19" s="2415"/>
      <c r="J19" s="2415"/>
      <c r="K19" s="2415"/>
      <c r="L19" s="2410"/>
    </row>
    <row r="20" spans="1:13" ht="20.100000000000001" customHeight="1" thickTop="1">
      <c r="A20" s="938"/>
      <c r="B20" s="938"/>
      <c r="C20" s="938"/>
      <c r="D20" s="938"/>
      <c r="E20" s="938"/>
      <c r="F20" s="938"/>
      <c r="G20" s="938"/>
      <c r="H20" s="938"/>
      <c r="I20" s="974"/>
      <c r="J20" s="974"/>
      <c r="K20" s="974"/>
      <c r="L20" s="938"/>
    </row>
    <row r="21" spans="1:13" ht="20.100000000000001" customHeight="1">
      <c r="A21" s="943"/>
      <c r="B21" s="943"/>
      <c r="C21" s="943"/>
      <c r="D21" s="937"/>
      <c r="E21" s="937"/>
      <c r="F21" s="937"/>
      <c r="G21" s="943"/>
      <c r="H21" s="943"/>
      <c r="I21" s="973"/>
      <c r="J21" s="973"/>
      <c r="K21" s="973"/>
      <c r="L21" s="939"/>
      <c r="M21" s="962"/>
    </row>
    <row r="22" spans="1:13" ht="26.25" customHeight="1">
      <c r="A22" s="943"/>
      <c r="B22" s="943"/>
      <c r="C22" s="943"/>
      <c r="D22" s="976"/>
      <c r="E22" s="976"/>
      <c r="F22" s="976"/>
      <c r="G22" s="943"/>
      <c r="H22" s="943"/>
      <c r="I22" s="972"/>
      <c r="J22" s="972"/>
      <c r="K22" s="972"/>
      <c r="L22" s="977"/>
      <c r="M22" s="962"/>
    </row>
    <row r="23" spans="1:13" ht="26.25" customHeight="1">
      <c r="A23" s="943"/>
      <c r="B23" s="943"/>
      <c r="C23" s="943"/>
      <c r="D23" s="976"/>
      <c r="E23" s="976"/>
      <c r="F23" s="976"/>
      <c r="G23" s="943"/>
      <c r="H23" s="943"/>
      <c r="I23" s="972"/>
      <c r="J23" s="972"/>
      <c r="K23" s="972"/>
      <c r="L23" s="977"/>
      <c r="M23" s="962"/>
    </row>
    <row r="24" spans="1:13" ht="26.25" customHeight="1">
      <c r="A24" s="943"/>
      <c r="B24" s="943"/>
      <c r="C24" s="943"/>
      <c r="D24" s="976"/>
      <c r="E24" s="976"/>
      <c r="F24" s="976"/>
      <c r="G24" s="943"/>
      <c r="H24" s="943"/>
      <c r="I24" s="972"/>
      <c r="J24" s="972"/>
      <c r="K24" s="972"/>
      <c r="L24" s="977"/>
      <c r="M24" s="962"/>
    </row>
    <row r="25" spans="1:13" ht="26.25" customHeight="1">
      <c r="A25" s="943"/>
      <c r="B25" s="943"/>
      <c r="C25" s="943"/>
      <c r="D25" s="976"/>
      <c r="E25" s="976"/>
      <c r="F25" s="976"/>
      <c r="G25" s="943"/>
      <c r="H25" s="943"/>
      <c r="I25" s="972"/>
      <c r="J25" s="972"/>
      <c r="K25" s="972"/>
      <c r="L25" s="977"/>
    </row>
    <row r="26" spans="1:13" ht="26.25" customHeight="1">
      <c r="A26" s="943"/>
      <c r="B26" s="943"/>
      <c r="C26" s="943"/>
      <c r="D26" s="976"/>
      <c r="E26" s="976"/>
      <c r="F26" s="976"/>
      <c r="G26" s="943"/>
      <c r="H26" s="943"/>
      <c r="I26" s="972"/>
      <c r="J26" s="972"/>
      <c r="K26" s="972"/>
      <c r="L26" s="977"/>
    </row>
    <row r="27" spans="1:13" ht="26.25" customHeight="1">
      <c r="A27" s="943"/>
      <c r="B27" s="943"/>
      <c r="C27" s="943"/>
      <c r="D27" s="976"/>
      <c r="E27" s="976"/>
      <c r="F27" s="976"/>
      <c r="G27" s="943"/>
      <c r="H27" s="943"/>
      <c r="I27" s="972"/>
      <c r="J27" s="972"/>
      <c r="K27" s="972"/>
      <c r="L27" s="977"/>
      <c r="M27" s="962"/>
    </row>
    <row r="28" spans="1:13" ht="26.25" customHeight="1">
      <c r="A28" s="978"/>
      <c r="B28" s="978"/>
      <c r="C28" s="978"/>
      <c r="D28" s="976"/>
      <c r="E28" s="976"/>
      <c r="F28" s="976"/>
      <c r="G28" s="943"/>
      <c r="H28" s="943"/>
      <c r="I28" s="973"/>
      <c r="J28" s="973"/>
      <c r="K28" s="973"/>
      <c r="L28" s="977"/>
      <c r="M28" s="957"/>
    </row>
    <row r="29" spans="1:13" ht="26.25" customHeight="1">
      <c r="A29" s="943"/>
      <c r="B29" s="943"/>
      <c r="C29" s="943"/>
      <c r="D29" s="976"/>
      <c r="E29" s="976"/>
      <c r="F29" s="976"/>
      <c r="G29" s="943"/>
      <c r="H29" s="943"/>
      <c r="I29" s="973"/>
      <c r="J29" s="973"/>
      <c r="K29" s="973"/>
      <c r="L29" s="972"/>
      <c r="M29" s="962"/>
    </row>
    <row r="30" spans="1:13" ht="26.25" customHeight="1">
      <c r="A30" s="943"/>
      <c r="B30" s="943"/>
      <c r="C30" s="943"/>
      <c r="D30" s="976"/>
      <c r="E30" s="976"/>
      <c r="F30" s="976"/>
      <c r="G30" s="943"/>
      <c r="H30" s="979"/>
      <c r="I30" s="973"/>
      <c r="J30" s="973"/>
      <c r="K30" s="973"/>
      <c r="L30" s="977"/>
      <c r="M30" s="962"/>
    </row>
    <row r="31" spans="1:13" ht="26.25" customHeight="1">
      <c r="A31" s="943"/>
      <c r="B31" s="943"/>
      <c r="C31" s="943"/>
      <c r="D31" s="976"/>
      <c r="E31" s="976"/>
      <c r="F31" s="976"/>
      <c r="G31" s="943"/>
      <c r="H31" s="979"/>
      <c r="I31" s="973"/>
      <c r="J31" s="973"/>
      <c r="K31" s="973"/>
      <c r="L31" s="977"/>
    </row>
    <row r="32" spans="1:13" ht="26.25" customHeight="1">
      <c r="A32" s="943"/>
      <c r="B32" s="943"/>
      <c r="C32" s="943"/>
      <c r="D32" s="976"/>
      <c r="E32" s="976"/>
      <c r="F32" s="976"/>
      <c r="G32" s="943"/>
      <c r="H32" s="979"/>
      <c r="I32" s="973"/>
      <c r="J32" s="973"/>
      <c r="K32" s="973"/>
      <c r="L32" s="977"/>
    </row>
    <row r="33" spans="1:13" ht="26.25" customHeight="1">
      <c r="A33" s="978"/>
      <c r="B33" s="978"/>
      <c r="C33" s="978"/>
      <c r="D33" s="976"/>
      <c r="E33" s="976"/>
      <c r="F33" s="937"/>
      <c r="G33" s="943"/>
      <c r="H33" s="943"/>
      <c r="I33" s="973"/>
      <c r="J33" s="973"/>
      <c r="K33" s="973"/>
      <c r="L33" s="977"/>
      <c r="M33" s="962"/>
    </row>
    <row r="34" spans="1:13" ht="20.100000000000001" customHeight="1">
      <c r="A34" s="943"/>
      <c r="B34" s="943"/>
      <c r="C34" s="943"/>
      <c r="D34" s="976"/>
      <c r="E34" s="976"/>
      <c r="F34" s="937"/>
      <c r="G34" s="943"/>
      <c r="H34" s="943"/>
      <c r="I34" s="973"/>
      <c r="J34" s="973"/>
      <c r="K34" s="973"/>
      <c r="L34" s="972"/>
      <c r="M34" s="962"/>
    </row>
    <row r="35" spans="1:13" ht="20.100000000000001" customHeight="1">
      <c r="A35" s="943"/>
      <c r="B35" s="943"/>
      <c r="C35" s="943"/>
      <c r="D35" s="976"/>
      <c r="E35" s="976"/>
      <c r="F35" s="937"/>
      <c r="G35" s="943"/>
      <c r="H35" s="943"/>
      <c r="I35" s="973"/>
      <c r="J35" s="973"/>
      <c r="K35" s="973"/>
      <c r="L35" s="972"/>
      <c r="M35" s="962"/>
    </row>
    <row r="36" spans="1:13" ht="20.100000000000001" customHeight="1">
      <c r="A36" s="938"/>
      <c r="B36" s="938"/>
      <c r="C36" s="938"/>
      <c r="D36" s="937"/>
      <c r="E36" s="937"/>
      <c r="F36" s="937"/>
      <c r="G36" s="938"/>
      <c r="H36" s="938"/>
      <c r="I36" s="974"/>
      <c r="J36" s="974"/>
      <c r="K36" s="974"/>
      <c r="L36" s="972"/>
    </row>
    <row r="37" spans="1:13" ht="20.100000000000001" customHeight="1">
      <c r="A37" s="938"/>
      <c r="B37" s="938"/>
      <c r="C37" s="938"/>
      <c r="D37" s="937"/>
      <c r="E37" s="937"/>
      <c r="F37" s="937"/>
      <c r="G37" s="938"/>
      <c r="H37" s="938"/>
      <c r="I37" s="974"/>
      <c r="J37" s="974"/>
      <c r="K37" s="974"/>
      <c r="L37" s="972"/>
    </row>
    <row r="38" spans="1:13" ht="20.100000000000001" customHeight="1">
      <c r="A38" s="938"/>
      <c r="B38" s="938"/>
      <c r="C38" s="938"/>
      <c r="D38" s="975"/>
      <c r="E38" s="975"/>
      <c r="F38" s="975"/>
      <c r="G38" s="938"/>
      <c r="H38" s="938"/>
      <c r="I38" s="974"/>
      <c r="J38" s="974"/>
      <c r="K38" s="974"/>
      <c r="L38" s="974"/>
    </row>
    <row r="39" spans="1:13" ht="20.100000000000001" customHeight="1">
      <c r="A39" s="943"/>
      <c r="B39" s="943"/>
      <c r="C39" s="943"/>
      <c r="D39" s="937"/>
      <c r="E39" s="937"/>
      <c r="F39" s="937"/>
      <c r="G39" s="943"/>
      <c r="H39" s="943"/>
      <c r="I39" s="973"/>
      <c r="J39" s="973"/>
      <c r="K39" s="973"/>
      <c r="L39" s="972"/>
      <c r="M39" s="962"/>
    </row>
    <row r="40" spans="1:13" ht="20.100000000000001" customHeight="1">
      <c r="A40" s="943"/>
      <c r="B40" s="943"/>
      <c r="C40" s="943"/>
      <c r="D40" s="937"/>
      <c r="E40" s="937"/>
      <c r="F40" s="937"/>
      <c r="G40" s="943"/>
      <c r="H40" s="943"/>
      <c r="I40" s="973"/>
      <c r="J40" s="973"/>
      <c r="K40" s="973"/>
      <c r="L40" s="972"/>
      <c r="M40" s="962"/>
    </row>
    <row r="41" spans="1:13" ht="20.100000000000001" customHeight="1">
      <c r="A41" s="938"/>
      <c r="B41" s="938"/>
      <c r="C41" s="938"/>
      <c r="D41" s="937"/>
      <c r="E41" s="937"/>
      <c r="F41" s="937"/>
      <c r="G41" s="938"/>
      <c r="H41" s="938"/>
      <c r="I41" s="974"/>
      <c r="J41" s="974"/>
      <c r="K41" s="974"/>
      <c r="L41" s="972"/>
    </row>
    <row r="42" spans="1:13" ht="20.100000000000001" customHeight="1">
      <c r="A42" s="938"/>
      <c r="B42" s="938"/>
      <c r="C42" s="938"/>
      <c r="D42" s="975"/>
      <c r="E42" s="975"/>
      <c r="F42" s="975"/>
      <c r="G42" s="938"/>
      <c r="H42" s="938"/>
      <c r="I42" s="974"/>
      <c r="J42" s="974"/>
      <c r="K42" s="974"/>
      <c r="L42" s="974"/>
    </row>
    <row r="43" spans="1:13" ht="20.100000000000001" customHeight="1">
      <c r="A43" s="943"/>
      <c r="B43" s="943"/>
      <c r="C43" s="943"/>
      <c r="D43" s="937"/>
      <c r="E43" s="937"/>
      <c r="F43" s="937"/>
      <c r="G43" s="943"/>
      <c r="H43" s="943"/>
      <c r="I43" s="973"/>
      <c r="J43" s="973"/>
      <c r="K43" s="973"/>
      <c r="L43" s="972"/>
      <c r="M43" s="962"/>
    </row>
    <row r="44" spans="1:13">
      <c r="A44" s="961"/>
      <c r="B44" s="961"/>
      <c r="C44" s="961"/>
      <c r="D44" s="961"/>
      <c r="E44" s="961"/>
      <c r="F44" s="961"/>
      <c r="G44" s="961"/>
      <c r="H44" s="961"/>
      <c r="I44" s="961"/>
      <c r="J44" s="961"/>
      <c r="K44" s="961"/>
      <c r="L44" s="961"/>
    </row>
    <row r="45" spans="1:13">
      <c r="A45" s="960" t="s">
        <v>1016</v>
      </c>
      <c r="B45" s="960" t="s">
        <v>1125</v>
      </c>
      <c r="C45" s="959"/>
      <c r="D45" s="959"/>
      <c r="E45" s="959"/>
      <c r="F45" s="959"/>
      <c r="G45" s="959"/>
      <c r="H45" s="959"/>
      <c r="I45" s="959"/>
      <c r="J45" s="959"/>
      <c r="K45" s="959"/>
      <c r="L45" s="959"/>
    </row>
    <row r="46" spans="1:13" ht="32.25" customHeight="1">
      <c r="A46" s="2402" t="s">
        <v>1145</v>
      </c>
      <c r="B46" s="2402"/>
      <c r="C46" s="2402"/>
      <c r="D46" s="2402"/>
      <c r="E46" s="2402"/>
      <c r="F46" s="2402"/>
      <c r="G46" s="2402"/>
      <c r="H46" s="2402"/>
      <c r="I46" s="2402"/>
      <c r="J46" s="2402"/>
      <c r="K46" s="2402"/>
      <c r="L46" s="2402"/>
    </row>
    <row r="47" spans="1:13" ht="30" customHeight="1">
      <c r="A47" s="2402" t="s">
        <v>1144</v>
      </c>
      <c r="B47" s="2402"/>
      <c r="C47" s="2402"/>
      <c r="D47" s="2402"/>
      <c r="E47" s="2402"/>
      <c r="F47" s="2402"/>
      <c r="G47" s="2402"/>
      <c r="H47" s="2402"/>
      <c r="I47" s="2402"/>
      <c r="J47" s="2402"/>
      <c r="K47" s="2402"/>
      <c r="L47" s="2402"/>
    </row>
    <row r="48" spans="1:13" ht="30" customHeight="1">
      <c r="A48" s="2402"/>
      <c r="B48" s="2402"/>
      <c r="C48" s="2402"/>
      <c r="D48" s="2402"/>
      <c r="E48" s="2402"/>
      <c r="F48" s="2402"/>
      <c r="G48" s="2402"/>
      <c r="H48" s="2402"/>
      <c r="I48" s="2402"/>
      <c r="J48" s="2402"/>
      <c r="K48" s="2402"/>
      <c r="L48" s="2402"/>
    </row>
    <row r="49" spans="1:12" ht="30" customHeight="1">
      <c r="A49" s="2402"/>
      <c r="B49" s="2402"/>
      <c r="C49" s="2402"/>
      <c r="D49" s="2402"/>
      <c r="E49" s="2402"/>
      <c r="F49" s="2402"/>
      <c r="G49" s="2402"/>
      <c r="H49" s="2402"/>
      <c r="I49" s="2402"/>
      <c r="J49" s="2402"/>
      <c r="K49" s="2402"/>
      <c r="L49" s="2402"/>
    </row>
  </sheetData>
  <mergeCells count="17">
    <mergeCell ref="I18:I19"/>
    <mergeCell ref="A14:L14"/>
    <mergeCell ref="A4:L4"/>
    <mergeCell ref="A49:L49"/>
    <mergeCell ref="D18:D19"/>
    <mergeCell ref="E18:E19"/>
    <mergeCell ref="F18:F19"/>
    <mergeCell ref="G18:G19"/>
    <mergeCell ref="A18:A19"/>
    <mergeCell ref="B18:B19"/>
    <mergeCell ref="C18:C19"/>
    <mergeCell ref="L18:L19"/>
    <mergeCell ref="A46:L46"/>
    <mergeCell ref="A47:L48"/>
    <mergeCell ref="J18:J19"/>
    <mergeCell ref="K18:K19"/>
    <mergeCell ref="H18:H19"/>
  </mergeCells>
  <phoneticPr fontId="2"/>
  <printOptions gridLinesSet="0"/>
  <pageMargins left="0.9055118110236221" right="0.19685039370078741" top="0.78740157480314965" bottom="0.31496062992125984" header="0.51181102362204722" footer="0.19685039370078741"/>
  <pageSetup paperSize="9" scale="62" orientation="portrait" horizontalDpi="300" verticalDpi="300" r:id="rId1"/>
  <headerFooter alignWithMargins="0">
    <oddHeader>&amp;L＜様式３-１＞</oddHead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rgb="FFCCCC00"/>
  </sheetPr>
  <dimension ref="A2:O20"/>
  <sheetViews>
    <sheetView workbookViewId="0"/>
  </sheetViews>
  <sheetFormatPr defaultColWidth="9" defaultRowHeight="13.5"/>
  <cols>
    <col min="1" max="16384" width="9" style="982"/>
  </cols>
  <sheetData>
    <row r="2" spans="1:15" ht="18.75">
      <c r="A2" s="1004" t="s">
        <v>1160</v>
      </c>
    </row>
    <row r="5" spans="1:15" s="928" customFormat="1" ht="15" customHeight="1">
      <c r="A5" s="2407" t="s">
        <v>1159</v>
      </c>
      <c r="B5" s="2409" t="s">
        <v>1141</v>
      </c>
      <c r="C5" s="2409" t="s">
        <v>1140</v>
      </c>
      <c r="D5" s="2403" t="s">
        <v>1139</v>
      </c>
      <c r="E5" s="2403" t="s">
        <v>1138</v>
      </c>
      <c r="F5" s="2403" t="s">
        <v>1137</v>
      </c>
      <c r="G5" s="2405" t="s">
        <v>1158</v>
      </c>
      <c r="H5" s="2419" t="s">
        <v>1157</v>
      </c>
      <c r="I5" s="2417" t="s">
        <v>1156</v>
      </c>
      <c r="J5" s="2418"/>
      <c r="K5" s="2418"/>
      <c r="L5" s="2418"/>
      <c r="M5" s="2418"/>
      <c r="N5" s="2418"/>
      <c r="O5" s="2418"/>
    </row>
    <row r="6" spans="1:15" s="928" customFormat="1" ht="15" customHeight="1" thickBot="1">
      <c r="A6" s="2408"/>
      <c r="B6" s="2410"/>
      <c r="C6" s="2410"/>
      <c r="D6" s="2404"/>
      <c r="E6" s="2404"/>
      <c r="F6" s="2404"/>
      <c r="G6" s="2406"/>
      <c r="H6" s="2420"/>
      <c r="I6" s="1003" t="s">
        <v>1155</v>
      </c>
      <c r="J6" s="1002" t="s">
        <v>1154</v>
      </c>
      <c r="K6" s="1002" t="s">
        <v>251</v>
      </c>
      <c r="L6" s="1002" t="s">
        <v>1153</v>
      </c>
      <c r="M6" s="1002" t="s">
        <v>1152</v>
      </c>
      <c r="N6" s="1002" t="s">
        <v>1151</v>
      </c>
      <c r="O6" s="1002" t="s">
        <v>1150</v>
      </c>
    </row>
    <row r="7" spans="1:15" s="928" customFormat="1" ht="20.100000000000001" customHeight="1" thickTop="1">
      <c r="A7" s="938"/>
      <c r="B7" s="938"/>
      <c r="C7" s="938"/>
      <c r="D7" s="938"/>
      <c r="E7" s="938"/>
      <c r="F7" s="938"/>
      <c r="G7" s="938"/>
      <c r="H7" s="935"/>
      <c r="I7" s="1001"/>
      <c r="J7" s="1000"/>
      <c r="K7" s="1000"/>
      <c r="L7" s="1000"/>
      <c r="M7" s="1000"/>
      <c r="N7" s="1000"/>
      <c r="O7" s="1000"/>
    </row>
    <row r="8" spans="1:15" s="928" customFormat="1" ht="20.100000000000001" customHeight="1">
      <c r="A8" s="943"/>
      <c r="B8" s="943"/>
      <c r="C8" s="943"/>
      <c r="D8" s="937"/>
      <c r="E8" s="937"/>
      <c r="F8" s="937"/>
      <c r="G8" s="943"/>
      <c r="H8" s="985"/>
      <c r="I8" s="984"/>
      <c r="J8" s="983"/>
      <c r="K8" s="983"/>
      <c r="L8" s="983"/>
      <c r="M8" s="983"/>
      <c r="N8" s="983"/>
      <c r="O8" s="983"/>
    </row>
    <row r="9" spans="1:15" s="928" customFormat="1" ht="20.100000000000001" customHeight="1">
      <c r="A9" s="943"/>
      <c r="B9" s="943"/>
      <c r="C9" s="943"/>
      <c r="D9" s="976"/>
      <c r="E9" s="976"/>
      <c r="F9" s="976"/>
      <c r="G9" s="999"/>
      <c r="H9" s="995"/>
      <c r="I9" s="984"/>
      <c r="J9" s="994"/>
      <c r="K9" s="994"/>
      <c r="L9" s="993"/>
      <c r="M9" s="993"/>
      <c r="N9" s="992"/>
      <c r="O9" s="991"/>
    </row>
    <row r="10" spans="1:15" s="928" customFormat="1" ht="20.100000000000001" customHeight="1">
      <c r="A10" s="943"/>
      <c r="B10" s="943"/>
      <c r="C10" s="943"/>
      <c r="D10" s="976"/>
      <c r="E10" s="976"/>
      <c r="F10" s="976"/>
      <c r="G10" s="943"/>
      <c r="H10" s="997"/>
      <c r="I10" s="984"/>
      <c r="J10" s="994"/>
      <c r="K10" s="994"/>
      <c r="L10" s="993"/>
      <c r="M10" s="993"/>
      <c r="N10" s="992"/>
      <c r="O10" s="991"/>
    </row>
    <row r="11" spans="1:15" s="928" customFormat="1" ht="20.100000000000001" customHeight="1">
      <c r="A11" s="943"/>
      <c r="B11" s="943"/>
      <c r="C11" s="943"/>
      <c r="D11" s="976"/>
      <c r="E11" s="976"/>
      <c r="F11" s="976"/>
      <c r="G11" s="943"/>
      <c r="H11" s="997"/>
      <c r="I11" s="986"/>
      <c r="J11" s="983"/>
      <c r="K11" s="983"/>
      <c r="L11" s="993"/>
      <c r="M11" s="993"/>
      <c r="N11" s="992"/>
      <c r="O11" s="993"/>
    </row>
    <row r="12" spans="1:15" s="928" customFormat="1" ht="20.100000000000001" customHeight="1">
      <c r="A12" s="943"/>
      <c r="B12" s="943"/>
      <c r="C12" s="943"/>
      <c r="D12" s="976"/>
      <c r="E12" s="976"/>
      <c r="F12" s="976"/>
      <c r="G12" s="998"/>
      <c r="H12" s="995"/>
      <c r="I12" s="984"/>
      <c r="J12" s="994"/>
      <c r="K12" s="994"/>
      <c r="L12" s="993"/>
      <c r="M12" s="993"/>
      <c r="N12" s="992"/>
      <c r="O12" s="991"/>
    </row>
    <row r="13" spans="1:15" s="928" customFormat="1" ht="20.100000000000001" customHeight="1">
      <c r="A13" s="943"/>
      <c r="B13" s="943"/>
      <c r="C13" s="943"/>
      <c r="D13" s="976"/>
      <c r="E13" s="976"/>
      <c r="F13" s="976"/>
      <c r="G13" s="943"/>
      <c r="H13" s="997"/>
      <c r="I13" s="984"/>
      <c r="J13" s="994"/>
      <c r="K13" s="994"/>
      <c r="L13" s="993"/>
      <c r="M13" s="993"/>
      <c r="N13" s="992"/>
      <c r="O13" s="991"/>
    </row>
    <row r="14" spans="1:15" s="928" customFormat="1" ht="20.100000000000001" customHeight="1">
      <c r="A14" s="943"/>
      <c r="B14" s="943"/>
      <c r="C14" s="943"/>
      <c r="D14" s="976"/>
      <c r="E14" s="976"/>
      <c r="F14" s="937"/>
      <c r="G14" s="943"/>
      <c r="H14" s="997"/>
      <c r="I14" s="984"/>
      <c r="J14" s="983"/>
      <c r="K14" s="983"/>
      <c r="L14" s="993"/>
      <c r="M14" s="993"/>
      <c r="N14" s="992"/>
      <c r="O14" s="993"/>
    </row>
    <row r="15" spans="1:15" s="928" customFormat="1" ht="20.100000000000001" customHeight="1">
      <c r="A15" s="978"/>
      <c r="B15" s="996"/>
      <c r="C15" s="944"/>
      <c r="D15" s="976"/>
      <c r="E15" s="976"/>
      <c r="F15" s="937"/>
      <c r="G15" s="978"/>
      <c r="H15" s="995"/>
      <c r="I15" s="984"/>
      <c r="J15" s="994"/>
      <c r="K15" s="994"/>
      <c r="L15" s="993"/>
      <c r="M15" s="993"/>
      <c r="N15" s="992"/>
      <c r="O15" s="991"/>
    </row>
    <row r="16" spans="1:15" s="928" customFormat="1" ht="20.100000000000001" customHeight="1">
      <c r="A16" s="936"/>
      <c r="B16" s="936"/>
      <c r="C16" s="936"/>
      <c r="D16" s="976"/>
      <c r="E16" s="976"/>
      <c r="F16" s="937"/>
      <c r="G16" s="936"/>
      <c r="H16" s="990"/>
      <c r="I16" s="986"/>
      <c r="J16" s="983"/>
      <c r="K16" s="983"/>
      <c r="L16" s="983"/>
      <c r="M16" s="983"/>
      <c r="N16" s="987"/>
      <c r="O16" s="983"/>
    </row>
    <row r="17" spans="1:15" s="928" customFormat="1" ht="20.100000000000001" customHeight="1">
      <c r="A17" s="943"/>
      <c r="B17" s="943"/>
      <c r="C17" s="943"/>
      <c r="D17" s="976"/>
      <c r="E17" s="976"/>
      <c r="F17" s="937"/>
      <c r="G17" s="943"/>
      <c r="H17" s="985"/>
      <c r="I17" s="984"/>
      <c r="J17" s="983"/>
      <c r="K17" s="989"/>
      <c r="L17" s="988"/>
      <c r="M17" s="983"/>
      <c r="N17" s="987"/>
      <c r="O17" s="983"/>
    </row>
    <row r="18" spans="1:15" s="928" customFormat="1" ht="20.100000000000001" customHeight="1">
      <c r="A18" s="943"/>
      <c r="B18" s="943"/>
      <c r="C18" s="943"/>
      <c r="D18" s="937"/>
      <c r="E18" s="937"/>
      <c r="F18" s="937"/>
      <c r="G18" s="943"/>
      <c r="H18" s="985"/>
      <c r="I18" s="984"/>
      <c r="J18" s="983"/>
      <c r="K18" s="983"/>
      <c r="L18" s="983"/>
      <c r="M18" s="983"/>
      <c r="N18" s="983"/>
      <c r="O18" s="983"/>
    </row>
    <row r="19" spans="1:15" s="928" customFormat="1" ht="20.100000000000001" customHeight="1">
      <c r="A19" s="938"/>
      <c r="B19" s="938"/>
      <c r="C19" s="938"/>
      <c r="D19" s="965"/>
      <c r="E19" s="965"/>
      <c r="F19" s="965"/>
      <c r="G19" s="938"/>
      <c r="H19" s="935"/>
      <c r="I19" s="986"/>
      <c r="J19" s="983"/>
      <c r="K19" s="983"/>
      <c r="L19" s="983"/>
      <c r="M19" s="983"/>
      <c r="N19" s="983"/>
      <c r="O19" s="983"/>
    </row>
    <row r="20" spans="1:15" s="928" customFormat="1" ht="20.100000000000001" customHeight="1">
      <c r="A20" s="943"/>
      <c r="B20" s="943"/>
      <c r="C20" s="943"/>
      <c r="D20" s="937"/>
      <c r="E20" s="937"/>
      <c r="F20" s="937"/>
      <c r="G20" s="943"/>
      <c r="H20" s="985"/>
      <c r="I20" s="984"/>
      <c r="J20" s="983"/>
      <c r="K20" s="983"/>
      <c r="L20" s="983"/>
      <c r="M20" s="983"/>
      <c r="N20" s="983"/>
      <c r="O20" s="983"/>
    </row>
  </sheetData>
  <mergeCells count="9">
    <mergeCell ref="A5:A6"/>
    <mergeCell ref="B5:B6"/>
    <mergeCell ref="C5:C6"/>
    <mergeCell ref="D5:D6"/>
    <mergeCell ref="I5:O5"/>
    <mergeCell ref="E5:E6"/>
    <mergeCell ref="F5:F6"/>
    <mergeCell ref="G5:G6"/>
    <mergeCell ref="H5:H6"/>
  </mergeCells>
  <phoneticPr fontId="2"/>
  <pageMargins left="0.59055118110236227" right="0.59055118110236227" top="0.98425196850393704" bottom="0.98425196850393704" header="0.51181102362204722" footer="0.51181102362204722"/>
  <pageSetup paperSize="9" orientation="landscape" r:id="rId1"/>
  <headerFooter alignWithMargins="0">
    <oddHeader>&amp;L＜様式３-２＞</odd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rgb="FFCCCC00"/>
  </sheetPr>
  <dimension ref="A1:R43"/>
  <sheetViews>
    <sheetView workbookViewId="0"/>
  </sheetViews>
  <sheetFormatPr defaultColWidth="9" defaultRowHeight="13.5"/>
  <cols>
    <col min="1" max="1" width="1.625" style="1005" customWidth="1"/>
    <col min="2" max="2" width="20.5" style="1005" customWidth="1"/>
    <col min="3" max="5" width="7.625" style="1005" customWidth="1"/>
    <col min="6" max="6" width="9.125" style="1005" bestFit="1" customWidth="1"/>
    <col min="7" max="7" width="3.625" style="1005" customWidth="1"/>
    <col min="8" max="8" width="9.125" style="1005" bestFit="1" customWidth="1"/>
    <col min="9" max="9" width="3.125" style="1005" customWidth="1"/>
    <col min="10" max="10" width="9" style="1005"/>
    <col min="11" max="11" width="3.125" style="1005" customWidth="1"/>
    <col min="12" max="12" width="9" style="1005"/>
    <col min="13" max="13" width="3.125" style="1005" customWidth="1"/>
    <col min="14" max="14" width="9" style="1005"/>
    <col min="15" max="15" width="3.125" style="1005" customWidth="1"/>
    <col min="16" max="16" width="9.125" style="1005" bestFit="1" customWidth="1"/>
    <col min="17" max="17" width="3.125" style="1005" customWidth="1"/>
    <col min="18" max="18" width="9.125" style="1005" bestFit="1" customWidth="1"/>
    <col min="19" max="16384" width="9" style="1005"/>
  </cols>
  <sheetData>
    <row r="1" spans="1:18">
      <c r="A1" s="1033" t="s">
        <v>1186</v>
      </c>
      <c r="P1" s="1032"/>
    </row>
    <row r="2" spans="1:18" ht="17.25">
      <c r="P2" s="2460"/>
      <c r="Q2" s="2460"/>
      <c r="R2" s="2460"/>
    </row>
    <row r="3" spans="1:18" ht="17.25">
      <c r="B3" s="1031" t="s">
        <v>1195</v>
      </c>
      <c r="Q3" s="2447"/>
      <c r="R3" s="2447"/>
    </row>
    <row r="4" spans="1:18" ht="14.25" thickBot="1">
      <c r="Q4" s="2446"/>
      <c r="R4" s="2446"/>
    </row>
    <row r="5" spans="1:18" ht="24" customHeight="1" thickBot="1">
      <c r="B5" s="1030" t="s">
        <v>1193</v>
      </c>
      <c r="C5" s="2448"/>
      <c r="D5" s="2448"/>
      <c r="E5" s="2448"/>
      <c r="F5" s="2449"/>
      <c r="G5" s="2450" t="s">
        <v>1183</v>
      </c>
      <c r="H5" s="2451"/>
      <c r="I5" s="2455"/>
      <c r="J5" s="2456"/>
      <c r="K5" s="2422" t="s">
        <v>1182</v>
      </c>
      <c r="L5" s="2423"/>
      <c r="M5" s="2458"/>
      <c r="N5" s="2459"/>
      <c r="O5" s="2424" t="s">
        <v>1181</v>
      </c>
      <c r="P5" s="2423"/>
      <c r="Q5" s="2458"/>
      <c r="R5" s="2459"/>
    </row>
    <row r="6" spans="1:18" ht="18" customHeight="1">
      <c r="B6" s="2425" t="s">
        <v>1180</v>
      </c>
      <c r="C6" s="2426"/>
      <c r="D6" s="2426"/>
      <c r="E6" s="2427"/>
      <c r="F6" s="2432" t="s">
        <v>1179</v>
      </c>
      <c r="G6" s="2433"/>
      <c r="H6" s="2433"/>
      <c r="I6" s="2433"/>
      <c r="J6" s="2433"/>
      <c r="K6" s="2433"/>
      <c r="L6" s="2433"/>
      <c r="M6" s="2433"/>
      <c r="N6" s="2433"/>
      <c r="O6" s="2433"/>
      <c r="P6" s="2433"/>
      <c r="Q6" s="2433"/>
      <c r="R6" s="2434"/>
    </row>
    <row r="7" spans="1:18">
      <c r="B7" s="2428" t="s">
        <v>1178</v>
      </c>
      <c r="C7" s="1021" t="s">
        <v>1154</v>
      </c>
      <c r="D7" s="1021" t="s">
        <v>1177</v>
      </c>
      <c r="E7" s="1028" t="s">
        <v>1192</v>
      </c>
      <c r="F7" s="2437" t="s">
        <v>1191</v>
      </c>
      <c r="G7" s="2429" t="s">
        <v>1173</v>
      </c>
      <c r="H7" s="2421" t="s">
        <v>1190</v>
      </c>
      <c r="I7" s="2421" t="s">
        <v>1163</v>
      </c>
      <c r="J7" s="2421" t="s">
        <v>1189</v>
      </c>
      <c r="K7" s="2421" t="s">
        <v>1163</v>
      </c>
      <c r="L7" s="2421" t="s">
        <v>1172</v>
      </c>
      <c r="M7" s="2421" t="s">
        <v>1163</v>
      </c>
      <c r="N7" s="2421" t="s">
        <v>1171</v>
      </c>
      <c r="O7" s="2421" t="s">
        <v>1170</v>
      </c>
      <c r="P7" s="2435" t="s">
        <v>1188</v>
      </c>
      <c r="Q7" s="2421" t="s">
        <v>1161</v>
      </c>
      <c r="R7" s="2457" t="s">
        <v>1168</v>
      </c>
    </row>
    <row r="8" spans="1:18">
      <c r="B8" s="2428"/>
      <c r="C8" s="1019" t="s">
        <v>1167</v>
      </c>
      <c r="D8" s="1019" t="s">
        <v>1166</v>
      </c>
      <c r="E8" s="1029" t="s">
        <v>1187</v>
      </c>
      <c r="F8" s="2438"/>
      <c r="G8" s="2430"/>
      <c r="H8" s="2431"/>
      <c r="I8" s="2421"/>
      <c r="J8" s="2431"/>
      <c r="K8" s="2421"/>
      <c r="L8" s="2421"/>
      <c r="M8" s="2421"/>
      <c r="N8" s="2421"/>
      <c r="O8" s="2421"/>
      <c r="P8" s="2436"/>
      <c r="Q8" s="2421"/>
      <c r="R8" s="2457"/>
    </row>
    <row r="9" spans="1:18" ht="15" customHeight="1">
      <c r="B9" s="1025"/>
      <c r="C9" s="1020"/>
      <c r="D9" s="1020"/>
      <c r="E9" s="1024"/>
      <c r="F9" s="1038"/>
      <c r="G9" s="1021" t="s">
        <v>1173</v>
      </c>
      <c r="H9" s="1020"/>
      <c r="I9" s="1021" t="s">
        <v>1163</v>
      </c>
      <c r="J9" s="1020"/>
      <c r="K9" s="1021" t="s">
        <v>1163</v>
      </c>
      <c r="L9" s="1020"/>
      <c r="M9" s="1021" t="s">
        <v>1163</v>
      </c>
      <c r="N9" s="1020"/>
      <c r="O9" s="1021" t="s">
        <v>1162</v>
      </c>
      <c r="P9" s="1027"/>
      <c r="Q9" s="1019" t="s">
        <v>1161</v>
      </c>
      <c r="R9" s="1026"/>
    </row>
    <row r="10" spans="1:18" ht="15" customHeight="1">
      <c r="B10" s="1025"/>
      <c r="C10" s="1020"/>
      <c r="D10" s="1020"/>
      <c r="E10" s="1024"/>
      <c r="F10" s="1038"/>
      <c r="G10" s="1021" t="s">
        <v>1173</v>
      </c>
      <c r="H10" s="1020"/>
      <c r="I10" s="1021" t="s">
        <v>1163</v>
      </c>
      <c r="J10" s="1020"/>
      <c r="K10" s="1021" t="s">
        <v>1163</v>
      </c>
      <c r="L10" s="1020"/>
      <c r="M10" s="1021" t="s">
        <v>1163</v>
      </c>
      <c r="N10" s="1020"/>
      <c r="O10" s="1021" t="s">
        <v>1162</v>
      </c>
      <c r="P10" s="1020"/>
      <c r="Q10" s="1019" t="s">
        <v>1161</v>
      </c>
      <c r="R10" s="1018"/>
    </row>
    <row r="11" spans="1:18" ht="15" customHeight="1">
      <c r="B11" s="1025"/>
      <c r="C11" s="1020"/>
      <c r="D11" s="1020"/>
      <c r="E11" s="1024"/>
      <c r="F11" s="1038"/>
      <c r="G11" s="1021" t="s">
        <v>1173</v>
      </c>
      <c r="H11" s="1020"/>
      <c r="I11" s="1021" t="s">
        <v>1163</v>
      </c>
      <c r="J11" s="1020"/>
      <c r="K11" s="1021" t="s">
        <v>1163</v>
      </c>
      <c r="L11" s="1020"/>
      <c r="M11" s="1021" t="s">
        <v>1163</v>
      </c>
      <c r="N11" s="1020"/>
      <c r="O11" s="1021" t="s">
        <v>1162</v>
      </c>
      <c r="P11" s="1020"/>
      <c r="Q11" s="1019" t="s">
        <v>1161</v>
      </c>
      <c r="R11" s="1018"/>
    </row>
    <row r="12" spans="1:18" ht="15" customHeight="1">
      <c r="B12" s="1025"/>
      <c r="C12" s="1020"/>
      <c r="D12" s="1020"/>
      <c r="E12" s="1024"/>
      <c r="F12" s="1038"/>
      <c r="G12" s="1021" t="s">
        <v>1173</v>
      </c>
      <c r="H12" s="1020"/>
      <c r="I12" s="1021" t="s">
        <v>1163</v>
      </c>
      <c r="J12" s="1020"/>
      <c r="K12" s="1021" t="s">
        <v>1163</v>
      </c>
      <c r="L12" s="1020"/>
      <c r="M12" s="1021" t="s">
        <v>1163</v>
      </c>
      <c r="N12" s="1020"/>
      <c r="O12" s="1021" t="s">
        <v>1162</v>
      </c>
      <c r="P12" s="1020"/>
      <c r="Q12" s="1019" t="s">
        <v>1161</v>
      </c>
      <c r="R12" s="1018"/>
    </row>
    <row r="13" spans="1:18" ht="15" customHeight="1">
      <c r="B13" s="1025"/>
      <c r="C13" s="1020"/>
      <c r="D13" s="1020"/>
      <c r="E13" s="1024"/>
      <c r="F13" s="1038"/>
      <c r="G13" s="1021" t="s">
        <v>1173</v>
      </c>
      <c r="H13" s="1020"/>
      <c r="I13" s="1021" t="s">
        <v>1163</v>
      </c>
      <c r="J13" s="1020"/>
      <c r="K13" s="1021" t="s">
        <v>1163</v>
      </c>
      <c r="L13" s="1020"/>
      <c r="M13" s="1021" t="s">
        <v>1163</v>
      </c>
      <c r="N13" s="1020"/>
      <c r="O13" s="1021" t="s">
        <v>1162</v>
      </c>
      <c r="P13" s="1020"/>
      <c r="Q13" s="1019" t="s">
        <v>1161</v>
      </c>
      <c r="R13" s="1018"/>
    </row>
    <row r="14" spans="1:18" ht="15" customHeight="1" thickBot="1">
      <c r="B14" s="1017"/>
      <c r="C14" s="1012"/>
      <c r="D14" s="1012"/>
      <c r="E14" s="1016"/>
      <c r="F14" s="1037"/>
      <c r="G14" s="1013"/>
      <c r="H14" s="1012"/>
      <c r="I14" s="1013"/>
      <c r="J14" s="1012"/>
      <c r="K14" s="1013"/>
      <c r="L14" s="1012"/>
      <c r="M14" s="1013"/>
      <c r="N14" s="1012"/>
      <c r="O14" s="1013"/>
      <c r="P14" s="1012"/>
      <c r="Q14" s="1011"/>
      <c r="R14" s="1010"/>
    </row>
    <row r="15" spans="1:18" ht="20.100000000000001" customHeight="1">
      <c r="B15" s="1006"/>
      <c r="C15" s="1006"/>
      <c r="D15" s="1006"/>
      <c r="E15" s="1006"/>
      <c r="F15" s="1009"/>
      <c r="G15" s="1008"/>
      <c r="H15" s="1006"/>
      <c r="I15" s="1008"/>
      <c r="J15" s="1006"/>
      <c r="K15" s="1008"/>
      <c r="L15" s="1006"/>
      <c r="M15" s="1008"/>
      <c r="N15" s="1006"/>
      <c r="O15" s="1008"/>
      <c r="P15" s="1006"/>
      <c r="Q15" s="1007"/>
      <c r="R15" s="1006"/>
    </row>
    <row r="16" spans="1:18" ht="20.100000000000001" customHeight="1">
      <c r="B16" s="1006"/>
      <c r="C16" s="1006"/>
      <c r="D16" s="1006"/>
      <c r="E16" s="1006"/>
      <c r="F16" s="1009"/>
      <c r="G16" s="1008"/>
      <c r="H16" s="1006"/>
      <c r="I16" s="1008"/>
      <c r="J16" s="1006"/>
      <c r="K16" s="1008"/>
      <c r="L16" s="1006"/>
      <c r="M16" s="1008"/>
      <c r="N16" s="1006"/>
      <c r="O16" s="1008"/>
      <c r="P16" s="1006"/>
      <c r="Q16" s="1007"/>
      <c r="R16" s="1006"/>
    </row>
    <row r="17" spans="1:18" ht="15" customHeight="1">
      <c r="B17" s="1040" t="s">
        <v>1194</v>
      </c>
      <c r="C17" s="1006"/>
      <c r="D17" s="1006"/>
      <c r="E17" s="1006"/>
      <c r="F17" s="1009"/>
      <c r="G17" s="1008"/>
      <c r="H17" s="1006"/>
      <c r="I17" s="1008"/>
      <c r="J17" s="1006"/>
      <c r="K17" s="1008"/>
      <c r="L17" s="1006"/>
      <c r="M17" s="1008"/>
      <c r="N17" s="1006"/>
      <c r="O17" s="1008"/>
      <c r="P17" s="1006"/>
      <c r="Q17" s="1007"/>
      <c r="R17" s="1006"/>
    </row>
    <row r="18" spans="1:18" ht="15" customHeight="1" thickBot="1">
      <c r="Q18" s="2446"/>
      <c r="R18" s="2446"/>
    </row>
    <row r="19" spans="1:18" ht="24" customHeight="1" thickBot="1">
      <c r="B19" s="1030" t="s">
        <v>1193</v>
      </c>
      <c r="C19" s="2448"/>
      <c r="D19" s="2448"/>
      <c r="E19" s="2448"/>
      <c r="F19" s="2449"/>
      <c r="G19" s="2450" t="s">
        <v>1183</v>
      </c>
      <c r="H19" s="2451"/>
      <c r="I19" s="2455"/>
      <c r="J19" s="2456"/>
      <c r="K19" s="2424" t="s">
        <v>1182</v>
      </c>
      <c r="L19" s="2423"/>
      <c r="M19" s="2458"/>
      <c r="N19" s="2459"/>
      <c r="O19" s="2422" t="s">
        <v>1181</v>
      </c>
      <c r="P19" s="2423"/>
      <c r="Q19" s="2458"/>
      <c r="R19" s="2459"/>
    </row>
    <row r="20" spans="1:18" ht="18" customHeight="1">
      <c r="B20" s="2425" t="s">
        <v>1180</v>
      </c>
      <c r="C20" s="2426"/>
      <c r="D20" s="2426"/>
      <c r="E20" s="2427"/>
      <c r="F20" s="2432" t="s">
        <v>1179</v>
      </c>
      <c r="G20" s="2433"/>
      <c r="H20" s="2433"/>
      <c r="I20" s="2433"/>
      <c r="J20" s="2433"/>
      <c r="K20" s="2433"/>
      <c r="L20" s="2433"/>
      <c r="M20" s="2433"/>
      <c r="N20" s="2433"/>
      <c r="O20" s="2433"/>
      <c r="P20" s="2433"/>
      <c r="Q20" s="2433"/>
      <c r="R20" s="2434"/>
    </row>
    <row r="21" spans="1:18">
      <c r="B21" s="2428" t="s">
        <v>1178</v>
      </c>
      <c r="C21" s="1021" t="s">
        <v>1154</v>
      </c>
      <c r="D21" s="1021" t="s">
        <v>1177</v>
      </c>
      <c r="E21" s="1028" t="s">
        <v>1192</v>
      </c>
      <c r="F21" s="2437" t="s">
        <v>1191</v>
      </c>
      <c r="G21" s="2431" t="s">
        <v>1173</v>
      </c>
      <c r="H21" s="2421" t="s">
        <v>1190</v>
      </c>
      <c r="I21" s="2421" t="s">
        <v>1163</v>
      </c>
      <c r="J21" s="2421" t="s">
        <v>1189</v>
      </c>
      <c r="K21" s="2421" t="s">
        <v>1163</v>
      </c>
      <c r="L21" s="2421" t="s">
        <v>1172</v>
      </c>
      <c r="M21" s="2421" t="s">
        <v>1163</v>
      </c>
      <c r="N21" s="2421" t="s">
        <v>1171</v>
      </c>
      <c r="O21" s="2421" t="s">
        <v>1170</v>
      </c>
      <c r="P21" s="2435" t="s">
        <v>1188</v>
      </c>
      <c r="Q21" s="2421" t="s">
        <v>1161</v>
      </c>
      <c r="R21" s="2457" t="s">
        <v>1168</v>
      </c>
    </row>
    <row r="22" spans="1:18">
      <c r="B22" s="2428"/>
      <c r="C22" s="1019" t="s">
        <v>1167</v>
      </c>
      <c r="D22" s="1019" t="s">
        <v>1166</v>
      </c>
      <c r="E22" s="1029" t="s">
        <v>1187</v>
      </c>
      <c r="F22" s="2438"/>
      <c r="G22" s="2431"/>
      <c r="H22" s="2431"/>
      <c r="I22" s="2421"/>
      <c r="J22" s="2431"/>
      <c r="K22" s="2421"/>
      <c r="L22" s="2421"/>
      <c r="M22" s="2421"/>
      <c r="N22" s="2421"/>
      <c r="O22" s="2421"/>
      <c r="P22" s="2436"/>
      <c r="Q22" s="2421"/>
      <c r="R22" s="2457"/>
    </row>
    <row r="23" spans="1:18" ht="15" customHeight="1">
      <c r="B23" s="1025"/>
      <c r="C23" s="1020"/>
      <c r="D23" s="1020"/>
      <c r="E23" s="1024"/>
      <c r="F23" s="1038"/>
      <c r="G23" s="1021" t="s">
        <v>1173</v>
      </c>
      <c r="H23" s="1020"/>
      <c r="I23" s="1021" t="s">
        <v>1163</v>
      </c>
      <c r="J23" s="1027"/>
      <c r="K23" s="1021" t="s">
        <v>1163</v>
      </c>
      <c r="L23" s="1027"/>
      <c r="M23" s="1021" t="s">
        <v>1163</v>
      </c>
      <c r="N23" s="1027"/>
      <c r="O23" s="1021" t="s">
        <v>1162</v>
      </c>
      <c r="P23" s="1027"/>
      <c r="Q23" s="1039" t="s">
        <v>1161</v>
      </c>
      <c r="R23" s="1026"/>
    </row>
    <row r="24" spans="1:18" ht="15" customHeight="1">
      <c r="B24" s="1025"/>
      <c r="C24" s="1020"/>
      <c r="D24" s="1020"/>
      <c r="E24" s="1024"/>
      <c r="F24" s="1038"/>
      <c r="G24" s="1021" t="s">
        <v>1173</v>
      </c>
      <c r="H24" s="1020"/>
      <c r="I24" s="1021" t="s">
        <v>1163</v>
      </c>
      <c r="J24" s="1027"/>
      <c r="K24" s="1021" t="s">
        <v>1163</v>
      </c>
      <c r="L24" s="1027"/>
      <c r="M24" s="1021" t="s">
        <v>1163</v>
      </c>
      <c r="N24" s="1027"/>
      <c r="O24" s="1021" t="s">
        <v>1162</v>
      </c>
      <c r="P24" s="1027"/>
      <c r="Q24" s="1039" t="s">
        <v>1161</v>
      </c>
      <c r="R24" s="1026"/>
    </row>
    <row r="25" spans="1:18" ht="15" customHeight="1">
      <c r="B25" s="1025"/>
      <c r="C25" s="1020"/>
      <c r="D25" s="1020"/>
      <c r="E25" s="1024"/>
      <c r="F25" s="1038"/>
      <c r="G25" s="1021" t="s">
        <v>1173</v>
      </c>
      <c r="H25" s="1020"/>
      <c r="I25" s="1021" t="s">
        <v>1163</v>
      </c>
      <c r="J25" s="1027"/>
      <c r="K25" s="1021" t="s">
        <v>1163</v>
      </c>
      <c r="L25" s="1027"/>
      <c r="M25" s="1021" t="s">
        <v>1163</v>
      </c>
      <c r="N25" s="1027"/>
      <c r="O25" s="1021" t="s">
        <v>1162</v>
      </c>
      <c r="P25" s="1027"/>
      <c r="Q25" s="1039" t="s">
        <v>1161</v>
      </c>
      <c r="R25" s="1026"/>
    </row>
    <row r="26" spans="1:18" ht="15" customHeight="1">
      <c r="B26" s="1025"/>
      <c r="C26" s="1020"/>
      <c r="D26" s="1020"/>
      <c r="E26" s="1024"/>
      <c r="F26" s="1038"/>
      <c r="G26" s="1021" t="s">
        <v>1173</v>
      </c>
      <c r="H26" s="1020"/>
      <c r="I26" s="1021" t="s">
        <v>1163</v>
      </c>
      <c r="J26" s="1027"/>
      <c r="K26" s="1021" t="s">
        <v>1163</v>
      </c>
      <c r="L26" s="1027"/>
      <c r="M26" s="1021" t="s">
        <v>1163</v>
      </c>
      <c r="N26" s="1027"/>
      <c r="O26" s="1021" t="s">
        <v>1162</v>
      </c>
      <c r="P26" s="1027"/>
      <c r="Q26" s="1039" t="s">
        <v>1161</v>
      </c>
      <c r="R26" s="1026"/>
    </row>
    <row r="27" spans="1:18" ht="15" customHeight="1">
      <c r="B27" s="1025"/>
      <c r="C27" s="1020"/>
      <c r="D27" s="1020"/>
      <c r="E27" s="1024"/>
      <c r="F27" s="1038"/>
      <c r="G27" s="1020"/>
      <c r="H27" s="1020"/>
      <c r="I27" s="1020"/>
      <c r="J27" s="1027"/>
      <c r="K27" s="1027"/>
      <c r="L27" s="1027"/>
      <c r="M27" s="1027"/>
      <c r="N27" s="1027"/>
      <c r="O27" s="1027"/>
      <c r="P27" s="1027"/>
      <c r="Q27" s="1027"/>
      <c r="R27" s="1026"/>
    </row>
    <row r="28" spans="1:18" ht="15" customHeight="1" thickBot="1">
      <c r="B28" s="1017"/>
      <c r="C28" s="1012"/>
      <c r="D28" s="1012"/>
      <c r="E28" s="1016"/>
      <c r="F28" s="1037"/>
      <c r="G28" s="1012"/>
      <c r="H28" s="1012"/>
      <c r="I28" s="1012"/>
      <c r="J28" s="1035"/>
      <c r="K28" s="1035"/>
      <c r="L28" s="1035"/>
      <c r="M28" s="1035"/>
      <c r="N28" s="1035"/>
      <c r="O28" s="1035"/>
      <c r="P28" s="1036"/>
      <c r="Q28" s="1035"/>
      <c r="R28" s="1034"/>
    </row>
    <row r="29" spans="1:18" ht="20.100000000000001" customHeight="1">
      <c r="A29" s="1033" t="s">
        <v>1186</v>
      </c>
      <c r="P29" s="1032"/>
    </row>
    <row r="30" spans="1:18" ht="20.100000000000001" customHeight="1"/>
    <row r="31" spans="1:18" ht="17.25">
      <c r="B31" s="1031" t="s">
        <v>1185</v>
      </c>
      <c r="Q31" s="2447"/>
      <c r="R31" s="2447"/>
    </row>
    <row r="32" spans="1:18" ht="14.25" thickBot="1">
      <c r="Q32" s="2446"/>
      <c r="R32" s="2446"/>
    </row>
    <row r="33" spans="2:18" ht="24" customHeight="1" thickBot="1">
      <c r="B33" s="1030" t="s">
        <v>1184</v>
      </c>
      <c r="C33" s="2448"/>
      <c r="D33" s="2448"/>
      <c r="E33" s="2448"/>
      <c r="F33" s="2449"/>
      <c r="G33" s="2450" t="s">
        <v>1183</v>
      </c>
      <c r="H33" s="2451"/>
      <c r="I33" s="2455"/>
      <c r="J33" s="2456"/>
      <c r="K33" s="2422" t="s">
        <v>1182</v>
      </c>
      <c r="L33" s="2423"/>
      <c r="M33" s="2458"/>
      <c r="N33" s="2459"/>
      <c r="O33" s="2424" t="s">
        <v>1181</v>
      </c>
      <c r="P33" s="2423"/>
      <c r="Q33" s="2458"/>
      <c r="R33" s="2459"/>
    </row>
    <row r="34" spans="2:18" ht="18" customHeight="1">
      <c r="B34" s="2452" t="s">
        <v>1180</v>
      </c>
      <c r="C34" s="2453"/>
      <c r="D34" s="2453"/>
      <c r="E34" s="2454"/>
      <c r="F34" s="2432" t="s">
        <v>1179</v>
      </c>
      <c r="G34" s="2433"/>
      <c r="H34" s="2433"/>
      <c r="I34" s="2433"/>
      <c r="J34" s="2433"/>
      <c r="K34" s="2433"/>
      <c r="L34" s="2433"/>
      <c r="M34" s="2433"/>
      <c r="N34" s="2433"/>
      <c r="O34" s="2433"/>
      <c r="P34" s="2433"/>
      <c r="Q34" s="2433"/>
      <c r="R34" s="2434"/>
    </row>
    <row r="35" spans="2:18">
      <c r="B35" s="2428" t="s">
        <v>1178</v>
      </c>
      <c r="C35" s="1021" t="s">
        <v>1154</v>
      </c>
      <c r="D35" s="1021" t="s">
        <v>1177</v>
      </c>
      <c r="E35" s="1028" t="s">
        <v>1176</v>
      </c>
      <c r="F35" s="2439"/>
      <c r="G35" s="2441"/>
      <c r="H35" s="2421" t="s">
        <v>1175</v>
      </c>
      <c r="I35" s="2443" t="s">
        <v>1164</v>
      </c>
      <c r="J35" s="2421" t="s">
        <v>1174</v>
      </c>
      <c r="K35" s="2429" t="s">
        <v>1173</v>
      </c>
      <c r="L35" s="2421" t="s">
        <v>1172</v>
      </c>
      <c r="M35" s="2421" t="s">
        <v>1163</v>
      </c>
      <c r="N35" s="2421" t="s">
        <v>1171</v>
      </c>
      <c r="O35" s="2421" t="s">
        <v>1170</v>
      </c>
      <c r="P35" s="2435" t="s">
        <v>1169</v>
      </c>
      <c r="Q35" s="2421" t="s">
        <v>1161</v>
      </c>
      <c r="R35" s="2457" t="s">
        <v>1168</v>
      </c>
    </row>
    <row r="36" spans="2:18">
      <c r="B36" s="2428"/>
      <c r="C36" s="1019" t="s">
        <v>1167</v>
      </c>
      <c r="D36" s="1019" t="s">
        <v>1166</v>
      </c>
      <c r="E36" s="1029" t="s">
        <v>1165</v>
      </c>
      <c r="F36" s="2440"/>
      <c r="G36" s="2442"/>
      <c r="H36" s="2431"/>
      <c r="I36" s="2443"/>
      <c r="J36" s="2431"/>
      <c r="K36" s="2430"/>
      <c r="L36" s="2421"/>
      <c r="M36" s="2421"/>
      <c r="N36" s="2421"/>
      <c r="O36" s="2421"/>
      <c r="P36" s="2436"/>
      <c r="Q36" s="2421"/>
      <c r="R36" s="2457"/>
    </row>
    <row r="37" spans="2:18" ht="15" customHeight="1">
      <c r="B37" s="1025"/>
      <c r="C37" s="1020"/>
      <c r="D37" s="1020"/>
      <c r="E37" s="1024"/>
      <c r="F37" s="2444"/>
      <c r="G37" s="2445"/>
      <c r="H37" s="1020"/>
      <c r="I37" s="1021" t="s">
        <v>1164</v>
      </c>
      <c r="J37" s="1027"/>
      <c r="K37" s="1021" t="s">
        <v>1163</v>
      </c>
      <c r="L37" s="1020"/>
      <c r="M37" s="1021" t="s">
        <v>1163</v>
      </c>
      <c r="N37" s="1020"/>
      <c r="O37" s="1021" t="s">
        <v>1162</v>
      </c>
      <c r="P37" s="1027"/>
      <c r="Q37" s="1019" t="s">
        <v>1161</v>
      </c>
      <c r="R37" s="1026"/>
    </row>
    <row r="38" spans="2:18" ht="15" customHeight="1">
      <c r="B38" s="1025"/>
      <c r="C38" s="1020"/>
      <c r="D38" s="1020"/>
      <c r="E38" s="1024"/>
      <c r="F38" s="1023"/>
      <c r="G38" s="1022"/>
      <c r="H38" s="1020"/>
      <c r="I38" s="1021" t="s">
        <v>1163</v>
      </c>
      <c r="J38" s="1020"/>
      <c r="K38" s="1021" t="s">
        <v>1163</v>
      </c>
      <c r="L38" s="1020"/>
      <c r="M38" s="1021" t="s">
        <v>1163</v>
      </c>
      <c r="N38" s="1020"/>
      <c r="O38" s="1021" t="s">
        <v>1162</v>
      </c>
      <c r="P38" s="1020"/>
      <c r="Q38" s="1019" t="s">
        <v>1161</v>
      </c>
      <c r="R38" s="1018"/>
    </row>
    <row r="39" spans="2:18" ht="15" customHeight="1">
      <c r="B39" s="1025"/>
      <c r="C39" s="1020"/>
      <c r="D39" s="1020"/>
      <c r="E39" s="1024"/>
      <c r="F39" s="1023"/>
      <c r="G39" s="1022"/>
      <c r="H39" s="1020"/>
      <c r="I39" s="1021" t="s">
        <v>1163</v>
      </c>
      <c r="J39" s="1020"/>
      <c r="K39" s="1021" t="s">
        <v>1163</v>
      </c>
      <c r="L39" s="1020"/>
      <c r="M39" s="1021" t="s">
        <v>1163</v>
      </c>
      <c r="N39" s="1020"/>
      <c r="O39" s="1021" t="s">
        <v>1162</v>
      </c>
      <c r="P39" s="1020"/>
      <c r="Q39" s="1019" t="s">
        <v>1161</v>
      </c>
      <c r="R39" s="1018"/>
    </row>
    <row r="40" spans="2:18" ht="15" customHeight="1">
      <c r="B40" s="1025"/>
      <c r="C40" s="1020"/>
      <c r="D40" s="1020"/>
      <c r="E40" s="1024"/>
      <c r="F40" s="1023"/>
      <c r="G40" s="1022"/>
      <c r="H40" s="1020"/>
      <c r="I40" s="1021" t="s">
        <v>1163</v>
      </c>
      <c r="J40" s="1020"/>
      <c r="K40" s="1021" t="s">
        <v>1163</v>
      </c>
      <c r="L40" s="1020"/>
      <c r="M40" s="1021" t="s">
        <v>1163</v>
      </c>
      <c r="N40" s="1020"/>
      <c r="O40" s="1021" t="s">
        <v>1162</v>
      </c>
      <c r="P40" s="1020"/>
      <c r="Q40" s="1019" t="s">
        <v>1161</v>
      </c>
      <c r="R40" s="1018"/>
    </row>
    <row r="41" spans="2:18" ht="15" customHeight="1">
      <c r="B41" s="1025"/>
      <c r="C41" s="1020"/>
      <c r="D41" s="1020"/>
      <c r="E41" s="1024"/>
      <c r="F41" s="1023"/>
      <c r="G41" s="1022"/>
      <c r="H41" s="1020"/>
      <c r="I41" s="1021" t="s">
        <v>1163</v>
      </c>
      <c r="J41" s="1020"/>
      <c r="K41" s="1021" t="s">
        <v>1163</v>
      </c>
      <c r="L41" s="1020"/>
      <c r="M41" s="1021" t="s">
        <v>1163</v>
      </c>
      <c r="N41" s="1020"/>
      <c r="O41" s="1021" t="s">
        <v>1162</v>
      </c>
      <c r="P41" s="1020"/>
      <c r="Q41" s="1019" t="s">
        <v>1161</v>
      </c>
      <c r="R41" s="1018"/>
    </row>
    <row r="42" spans="2:18" ht="15" customHeight="1" thickBot="1">
      <c r="B42" s="1017"/>
      <c r="C42" s="1012"/>
      <c r="D42" s="1012"/>
      <c r="E42" s="1016"/>
      <c r="F42" s="1015"/>
      <c r="G42" s="1014"/>
      <c r="H42" s="1012"/>
      <c r="I42" s="1013"/>
      <c r="J42" s="1012"/>
      <c r="K42" s="1013"/>
      <c r="L42" s="1012"/>
      <c r="M42" s="1013"/>
      <c r="N42" s="1012"/>
      <c r="O42" s="1013"/>
      <c r="P42" s="1012"/>
      <c r="Q42" s="1011"/>
      <c r="R42" s="1010"/>
    </row>
    <row r="43" spans="2:18" ht="15" customHeight="1">
      <c r="B43" s="1006"/>
      <c r="C43" s="1006"/>
      <c r="D43" s="1006"/>
      <c r="E43" s="1006"/>
      <c r="F43" s="1009"/>
      <c r="G43" s="1008"/>
      <c r="H43" s="1006"/>
      <c r="I43" s="1008"/>
      <c r="J43" s="1006"/>
      <c r="K43" s="1008"/>
      <c r="L43" s="1006"/>
      <c r="M43" s="1008"/>
      <c r="N43" s="1006"/>
      <c r="O43" s="1008"/>
      <c r="P43" s="1006"/>
      <c r="Q43" s="1007"/>
      <c r="R43" s="1006"/>
    </row>
  </sheetData>
  <mergeCells count="76">
    <mergeCell ref="Q7:Q8"/>
    <mergeCell ref="R7:R8"/>
    <mergeCell ref="C33:F33"/>
    <mergeCell ref="G33:H33"/>
    <mergeCell ref="P2:R2"/>
    <mergeCell ref="M33:N33"/>
    <mergeCell ref="O33:P33"/>
    <mergeCell ref="G21:G22"/>
    <mergeCell ref="H21:H22"/>
    <mergeCell ref="M21:M22"/>
    <mergeCell ref="N21:N22"/>
    <mergeCell ref="C5:F5"/>
    <mergeCell ref="M5:N5"/>
    <mergeCell ref="I5:J5"/>
    <mergeCell ref="G5:H5"/>
    <mergeCell ref="O19:P19"/>
    <mergeCell ref="Q35:Q36"/>
    <mergeCell ref="R35:R36"/>
    <mergeCell ref="Q33:R33"/>
    <mergeCell ref="Q3:R3"/>
    <mergeCell ref="Q21:Q22"/>
    <mergeCell ref="R21:R22"/>
    <mergeCell ref="Q4:R4"/>
    <mergeCell ref="Q19:R19"/>
    <mergeCell ref="Q5:R5"/>
    <mergeCell ref="F6:R6"/>
    <mergeCell ref="P7:P8"/>
    <mergeCell ref="F7:F8"/>
    <mergeCell ref="H7:H8"/>
    <mergeCell ref="I19:J19"/>
    <mergeCell ref="K19:L19"/>
    <mergeCell ref="M19:N19"/>
    <mergeCell ref="K35:K36"/>
    <mergeCell ref="L35:L36"/>
    <mergeCell ref="F37:G37"/>
    <mergeCell ref="Q18:R18"/>
    <mergeCell ref="M35:M36"/>
    <mergeCell ref="N35:N36"/>
    <mergeCell ref="O35:O36"/>
    <mergeCell ref="P35:P36"/>
    <mergeCell ref="Q31:R31"/>
    <mergeCell ref="Q32:R32"/>
    <mergeCell ref="C19:F19"/>
    <mergeCell ref="G19:H19"/>
    <mergeCell ref="B34:E34"/>
    <mergeCell ref="F34:R34"/>
    <mergeCell ref="I33:J33"/>
    <mergeCell ref="K33:L33"/>
    <mergeCell ref="J35:J36"/>
    <mergeCell ref="B20:E20"/>
    <mergeCell ref="F20:R20"/>
    <mergeCell ref="O21:O22"/>
    <mergeCell ref="P21:P22"/>
    <mergeCell ref="I21:I22"/>
    <mergeCell ref="J21:J22"/>
    <mergeCell ref="K21:K22"/>
    <mergeCell ref="L21:L22"/>
    <mergeCell ref="B21:B22"/>
    <mergeCell ref="F21:F22"/>
    <mergeCell ref="B35:B36"/>
    <mergeCell ref="F35:F36"/>
    <mergeCell ref="G35:G36"/>
    <mergeCell ref="H35:H36"/>
    <mergeCell ref="I35:I36"/>
    <mergeCell ref="K7:K8"/>
    <mergeCell ref="L7:L8"/>
    <mergeCell ref="K5:L5"/>
    <mergeCell ref="O5:P5"/>
    <mergeCell ref="B6:E6"/>
    <mergeCell ref="M7:M8"/>
    <mergeCell ref="B7:B8"/>
    <mergeCell ref="G7:G8"/>
    <mergeCell ref="N7:N8"/>
    <mergeCell ref="O7:O8"/>
    <mergeCell ref="I7:I8"/>
    <mergeCell ref="J7:J8"/>
  </mergeCells>
  <phoneticPr fontId="2"/>
  <pageMargins left="0.78740157480314965" right="0.78740157480314965" top="0.78740157480314965" bottom="0.59055118110236227" header="0.51181102362204722" footer="0.51181102362204722"/>
  <pageSetup paperSize="9" scale="95" orientation="landscape" r:id="rId1"/>
  <headerFooter alignWithMargins="0"/>
  <rowBreaks count="1" manualBreakCount="1">
    <brk id="28" max="17"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indexed="50"/>
  </sheetPr>
  <dimension ref="A1:H37"/>
  <sheetViews>
    <sheetView workbookViewId="0">
      <selection activeCell="I45" sqref="I45"/>
    </sheetView>
  </sheetViews>
  <sheetFormatPr defaultColWidth="9" defaultRowHeight="13.5"/>
  <cols>
    <col min="1" max="1" width="4.875" style="45" customWidth="1"/>
    <col min="2" max="2" width="3.875" style="45" customWidth="1"/>
    <col min="3" max="3" width="15.625" style="45" customWidth="1"/>
    <col min="4" max="4" width="12.625" style="45" customWidth="1"/>
    <col min="5" max="5" width="20.625" style="45" customWidth="1"/>
    <col min="6" max="6" width="12.625" style="45" customWidth="1"/>
    <col min="7" max="7" width="15.625" style="45" customWidth="1"/>
    <col min="8" max="8" width="3.875" style="45" customWidth="1"/>
    <col min="9" max="9" width="4.875" style="45" customWidth="1"/>
    <col min="10" max="16384" width="9" style="45"/>
  </cols>
  <sheetData>
    <row r="1" spans="1:7">
      <c r="A1" s="45" t="s">
        <v>1101</v>
      </c>
    </row>
    <row r="3" spans="1:7">
      <c r="G3" s="45" t="str">
        <f>入力シート!K87</f>
        <v>○○高専発第○２号</v>
      </c>
    </row>
    <row r="4" spans="1:7">
      <c r="G4" s="958" t="str">
        <f>入力シート!K88</f>
        <v>平成○○年○○月○５日</v>
      </c>
    </row>
    <row r="5" spans="1:7">
      <c r="A5" s="286" t="s">
        <v>1354</v>
      </c>
    </row>
    <row r="6" spans="1:7">
      <c r="A6" s="1057" t="str">
        <f>請負者名１行目</f>
        <v>○○県○○市○○</v>
      </c>
    </row>
    <row r="7" spans="1:7">
      <c r="A7" s="1057" t="str">
        <f>請負者名２行目</f>
        <v xml:space="preserve"> 株式会社 ○○組</v>
      </c>
    </row>
    <row r="8" spans="1:7">
      <c r="A8" s="1057" t="str">
        <f>請負者名３行目 &amp;"　殿"</f>
        <v xml:space="preserve">  代表取締役　　○○　○○　殿</v>
      </c>
    </row>
    <row r="9" spans="1:7">
      <c r="A9" s="2"/>
    </row>
    <row r="10" spans="1:7">
      <c r="A10" s="2"/>
    </row>
    <row r="11" spans="1:7">
      <c r="A11" s="2"/>
    </row>
    <row r="13" spans="1:7">
      <c r="F13" s="2" t="str">
        <f>入力シート!K54</f>
        <v>独立行政法人国立高等専門学校機構</v>
      </c>
    </row>
    <row r="14" spans="1:7">
      <c r="F14" s="2" t="str">
        <f>" " &amp;入力シート!K55</f>
        <v xml:space="preserve"> ○○工業高等専門学校</v>
      </c>
    </row>
    <row r="15" spans="1:7">
      <c r="F15" s="2" t="str">
        <f xml:space="preserve"> "  " &amp;入力シート!K56</f>
        <v xml:space="preserve">  契約担当役 事務部長 ○○　○○</v>
      </c>
      <c r="G15" s="285"/>
    </row>
    <row r="19" spans="1:8">
      <c r="A19" s="927"/>
      <c r="B19" s="2365" t="e">
        <f>#REF!&amp;+"　"&amp;+"の物価の変動に基づく請負代金額の変更について(協議）"</f>
        <v>#REF!</v>
      </c>
      <c r="C19" s="2366"/>
      <c r="D19" s="2366"/>
      <c r="E19" s="2366"/>
      <c r="F19" s="2366"/>
      <c r="G19" s="2366"/>
      <c r="H19" s="2366"/>
    </row>
    <row r="20" spans="1:8" ht="18.75" customHeight="1">
      <c r="B20" s="2366"/>
      <c r="C20" s="2366"/>
      <c r="D20" s="2366"/>
      <c r="E20" s="2366"/>
      <c r="F20" s="2366"/>
      <c r="G20" s="2366"/>
      <c r="H20" s="2366"/>
    </row>
    <row r="21" spans="1:8" ht="18.75">
      <c r="C21" s="47"/>
      <c r="D21" s="47"/>
      <c r="E21" s="47"/>
      <c r="F21" s="47"/>
    </row>
    <row r="22" spans="1:8" ht="18.75">
      <c r="C22" s="47"/>
      <c r="D22" s="47"/>
      <c r="E22" s="47"/>
      <c r="F22" s="47"/>
    </row>
    <row r="23" spans="1:8" ht="18.75" customHeight="1">
      <c r="C23" s="2364" t="str">
        <f>"　"&amp;+入力シート!K84&amp;+"付けで請求のあった標記について、工事請負契約書第２５条第７項に基づき、下記のとおり協議する。
　なお、承諾については別紙工事請負変更契約書２通を作成し、記名押印の上提出されたい。"</f>
        <v>　平成○○年○○月○２日付けで請求のあった標記について、工事請負契約書第２５条第７項に基づき、下記のとおり協議する。
　なお、承諾については別紙工事請負変更契約書２通を作成し、記名押印の上提出されたい。</v>
      </c>
      <c r="D23" s="2364"/>
      <c r="E23" s="2364"/>
      <c r="F23" s="2364"/>
      <c r="G23" s="2364"/>
      <c r="H23" s="926"/>
    </row>
    <row r="24" spans="1:8">
      <c r="B24" s="926"/>
      <c r="C24" s="2364"/>
      <c r="D24" s="2364"/>
      <c r="E24" s="2364"/>
      <c r="F24" s="2364"/>
      <c r="G24" s="2364"/>
      <c r="H24" s="926"/>
    </row>
    <row r="25" spans="1:8">
      <c r="B25" s="926"/>
      <c r="C25" s="2364"/>
      <c r="D25" s="2364"/>
      <c r="E25" s="2364"/>
      <c r="F25" s="2364"/>
      <c r="G25" s="2364"/>
      <c r="H25" s="926"/>
    </row>
    <row r="26" spans="1:8">
      <c r="B26" s="926"/>
      <c r="C26" s="2364"/>
      <c r="D26" s="2364"/>
      <c r="E26" s="2364"/>
      <c r="F26" s="2364"/>
      <c r="G26" s="2364"/>
      <c r="H26" s="926"/>
    </row>
    <row r="27" spans="1:8">
      <c r="B27" s="926"/>
      <c r="C27" s="2364"/>
      <c r="D27" s="2364"/>
      <c r="E27" s="2364"/>
      <c r="F27" s="2364"/>
      <c r="G27" s="2364"/>
      <c r="H27" s="926"/>
    </row>
    <row r="28" spans="1:8">
      <c r="C28" s="2364"/>
      <c r="D28" s="2364"/>
      <c r="E28" s="2364"/>
      <c r="F28" s="2364"/>
      <c r="G28" s="2364"/>
    </row>
    <row r="29" spans="1:8">
      <c r="C29" s="2364"/>
      <c r="D29" s="2364"/>
      <c r="E29" s="2364"/>
      <c r="F29" s="2364"/>
      <c r="G29" s="2364"/>
    </row>
    <row r="30" spans="1:8">
      <c r="E30" s="48"/>
    </row>
    <row r="31" spans="1:8">
      <c r="E31" s="48"/>
    </row>
    <row r="32" spans="1:8">
      <c r="E32" s="48" t="s">
        <v>343</v>
      </c>
    </row>
    <row r="34" spans="2:7">
      <c r="B34" s="408"/>
      <c r="C34" s="45" t="s">
        <v>1197</v>
      </c>
      <c r="D34" s="45" t="e">
        <f>#REF!</f>
        <v>#REF!</v>
      </c>
    </row>
    <row r="36" spans="2:7">
      <c r="C36" s="45" t="s">
        <v>1196</v>
      </c>
      <c r="D36" s="2461">
        <f>入力シート!K89</f>
        <v>1050000</v>
      </c>
      <c r="E36" s="2461"/>
    </row>
    <row r="37" spans="2:7">
      <c r="D37" s="2462">
        <f>D36/1.05*0.05</f>
        <v>50000</v>
      </c>
      <c r="E37" s="2462"/>
      <c r="F37" s="2462"/>
      <c r="G37" s="2462"/>
    </row>
  </sheetData>
  <mergeCells count="4">
    <mergeCell ref="B19:H20"/>
    <mergeCell ref="C23:G29"/>
    <mergeCell ref="D36:E36"/>
    <mergeCell ref="D37:G37"/>
  </mergeCells>
  <phoneticPr fontId="2"/>
  <printOptions horizontalCentered="1"/>
  <pageMargins left="0.59055118110236227" right="0.39370078740157483" top="0.98425196850393704" bottom="0.98425196850393704" header="0.51181102362204722" footer="0.51181102362204722"/>
  <pageSetup paperSize="9" orientation="portrait"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rgb="FFCCCC00"/>
  </sheetPr>
  <dimension ref="A1:I41"/>
  <sheetViews>
    <sheetView workbookViewId="0">
      <selection activeCell="O52" sqref="O52"/>
    </sheetView>
  </sheetViews>
  <sheetFormatPr defaultRowHeight="13.5"/>
  <cols>
    <col min="1" max="1" width="4.875" customWidth="1"/>
    <col min="3" max="3" width="10.875" customWidth="1"/>
    <col min="4" max="4" width="6.875" customWidth="1"/>
    <col min="5" max="6" width="16.625" customWidth="1"/>
    <col min="9" max="9" width="4.875" customWidth="1"/>
  </cols>
  <sheetData>
    <row r="1" spans="1:9">
      <c r="A1" t="s">
        <v>1204</v>
      </c>
    </row>
    <row r="3" spans="1:9" ht="17.25">
      <c r="A3" s="2464" t="s">
        <v>1203</v>
      </c>
      <c r="B3" s="2464"/>
      <c r="C3" s="2464"/>
      <c r="D3" s="2464"/>
      <c r="E3" s="2464"/>
      <c r="F3" s="2464"/>
      <c r="G3" s="2464"/>
      <c r="H3" s="2464"/>
      <c r="I3" s="2464"/>
    </row>
    <row r="4" spans="1:9" ht="17.25">
      <c r="A4" s="1042"/>
      <c r="B4" s="1042"/>
      <c r="C4" s="1042"/>
      <c r="D4" s="1042"/>
      <c r="E4" s="1042"/>
      <c r="F4" s="1042"/>
      <c r="G4" s="1042"/>
      <c r="H4" s="1042"/>
      <c r="I4" s="1042"/>
    </row>
    <row r="5" spans="1:9" ht="17.25">
      <c r="A5" s="1042"/>
      <c r="B5" s="1042"/>
      <c r="C5" s="1042"/>
      <c r="D5" s="1042"/>
      <c r="E5" s="1042"/>
      <c r="F5" s="1042"/>
      <c r="G5" s="1042"/>
      <c r="H5" s="1042"/>
      <c r="I5" s="1042"/>
    </row>
    <row r="8" spans="1:9">
      <c r="C8" t="s">
        <v>1202</v>
      </c>
      <c r="D8" t="str">
        <f>工事名</f>
        <v>○○工業高専校舎改修工事</v>
      </c>
    </row>
    <row r="12" spans="1:9">
      <c r="B12" s="1041" t="str">
        <f>契約年月日 &amp;"付け契約書に基づく上記工事の契約について次のとおり変更する。"</f>
        <v>平成２０年１２月２６日付け契約書に基づく上記工事の契約について次のとおり変更する。</v>
      </c>
    </row>
    <row r="16" spans="1:9">
      <c r="E16" s="492" t="s">
        <v>343</v>
      </c>
    </row>
    <row r="18" spans="1:9">
      <c r="B18" t="s">
        <v>1201</v>
      </c>
      <c r="E18" s="2465" t="str">
        <f>DBCS(TEXT(入力シート!K89,"###,###"))</f>
        <v>１，０５０，０００</v>
      </c>
      <c r="F18" s="2465"/>
    </row>
    <row r="19" spans="1:9">
      <c r="D19" s="2463">
        <f>E18/1.05*0.05</f>
        <v>50000</v>
      </c>
      <c r="E19" s="2463"/>
      <c r="F19" s="2463"/>
      <c r="G19" s="2463"/>
      <c r="H19" s="2463"/>
      <c r="I19" s="2463"/>
    </row>
    <row r="23" spans="1:9">
      <c r="B23" t="s">
        <v>1200</v>
      </c>
    </row>
    <row r="29" spans="1:9">
      <c r="B29" t="str">
        <f>入力シート!K91</f>
        <v>平成○○年○○月○７日</v>
      </c>
    </row>
    <row r="31" spans="1:9">
      <c r="E31" s="1079" t="s">
        <v>1199</v>
      </c>
    </row>
    <row r="32" spans="1:9">
      <c r="A32" t="s">
        <v>1198</v>
      </c>
      <c r="E32" s="1059" t="str">
        <f>入力シート!K45</f>
        <v>○○県○○市○○町○○番地</v>
      </c>
    </row>
    <row r="33" spans="1:8">
      <c r="A33" t="s">
        <v>1198</v>
      </c>
      <c r="E33" s="1059" t="str">
        <f>入力シート!K54</f>
        <v>独立行政法人国立高等専門学校機構</v>
      </c>
    </row>
    <row r="34" spans="1:8">
      <c r="E34" s="1059" t="str">
        <f>入力シート!K55</f>
        <v>○○工業高等専門学校</v>
      </c>
    </row>
    <row r="35" spans="1:8">
      <c r="E35" s="1059" t="str">
        <f>入力シート!K56</f>
        <v>契約担当役 事務部長 ○○　○○</v>
      </c>
      <c r="G35" s="45"/>
      <c r="H35" s="45"/>
    </row>
    <row r="36" spans="1:8">
      <c r="G36" s="45"/>
      <c r="H36" s="45"/>
    </row>
    <row r="37" spans="1:8">
      <c r="G37" s="45"/>
      <c r="H37" s="45"/>
    </row>
    <row r="38" spans="1:8">
      <c r="E38" s="1079" t="s">
        <v>1356</v>
      </c>
      <c r="G38" s="45"/>
      <c r="H38" s="45"/>
    </row>
    <row r="39" spans="1:8">
      <c r="E39" s="1054" t="str">
        <f>請負者名１行目</f>
        <v>○○県○○市○○</v>
      </c>
    </row>
    <row r="40" spans="1:8">
      <c r="E40" s="1054" t="str">
        <f>請負者名２行目</f>
        <v xml:space="preserve"> 株式会社 ○○組</v>
      </c>
    </row>
    <row r="41" spans="1:8">
      <c r="E41" s="1054" t="str">
        <f>請負者名３行目</f>
        <v xml:space="preserve">  代表取締役　　○○　○○</v>
      </c>
    </row>
  </sheetData>
  <mergeCells count="3">
    <mergeCell ref="D19:I19"/>
    <mergeCell ref="A3:I3"/>
    <mergeCell ref="E18:F18"/>
  </mergeCells>
  <phoneticPr fontId="2"/>
  <pageMargins left="0.7" right="0.7" top="0.75" bottom="0.75" header="0.3" footer="0.3"/>
  <pageSetup paperSize="9"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47"/>
  </sheetPr>
  <dimension ref="A1:L161"/>
  <sheetViews>
    <sheetView view="pageBreakPreview" topLeftCell="A15" zoomScale="130" zoomScaleNormal="100" zoomScaleSheetLayoutView="130" workbookViewId="0">
      <selection activeCell="A7" sqref="A7"/>
    </sheetView>
  </sheetViews>
  <sheetFormatPr defaultColWidth="9" defaultRowHeight="13.5"/>
  <cols>
    <col min="1" max="6" width="9" style="231"/>
    <col min="7" max="7" width="2.125" style="231" customWidth="1"/>
    <col min="8" max="9" width="9" style="231"/>
    <col min="10" max="10" width="3.875" style="231" customWidth="1"/>
    <col min="11" max="11" width="7" style="231" customWidth="1"/>
    <col min="12" max="12" width="3.75" style="231" customWidth="1"/>
    <col min="13" max="16384" width="9" style="231"/>
  </cols>
  <sheetData>
    <row r="1" spans="1:12">
      <c r="A1" s="231" t="s">
        <v>189</v>
      </c>
    </row>
    <row r="3" spans="1:12">
      <c r="A3" s="231" t="s">
        <v>229</v>
      </c>
    </row>
    <row r="4" spans="1:12">
      <c r="A4" s="231" t="s">
        <v>230</v>
      </c>
    </row>
    <row r="6" spans="1:12">
      <c r="A6" s="231" t="s">
        <v>226</v>
      </c>
    </row>
    <row r="7" spans="1:12">
      <c r="L7" s="256" t="s">
        <v>477</v>
      </c>
    </row>
    <row r="10" spans="1:12" ht="18.75">
      <c r="A10" s="1574" t="s">
        <v>1467</v>
      </c>
      <c r="B10" s="1574"/>
      <c r="C10" s="1574"/>
      <c r="D10" s="1574"/>
      <c r="E10" s="1574"/>
      <c r="F10" s="1574"/>
      <c r="G10" s="1574"/>
      <c r="H10" s="1574"/>
      <c r="I10" s="1574"/>
      <c r="J10" s="1574"/>
      <c r="K10" s="1574"/>
      <c r="L10" s="1574"/>
    </row>
    <row r="13" spans="1:12" ht="19.5" customHeight="1">
      <c r="A13" s="255" t="str">
        <f>入力シート!$K$54</f>
        <v>独立行政法人国立高等専門学校機構</v>
      </c>
    </row>
    <row r="14" spans="1:12" ht="19.5" customHeight="1">
      <c r="A14" s="255" t="str">
        <f>入力シート!$K$55</f>
        <v>○○工業高等専門学校</v>
      </c>
    </row>
    <row r="15" spans="1:12" ht="19.5" customHeight="1">
      <c r="A15" s="255" t="str">
        <f>入力シート!$K$56 &amp;" 殿"</f>
        <v>契約担当役 事務部長 ○○　○○ 殿</v>
      </c>
    </row>
    <row r="21" spans="6:12">
      <c r="F21" s="231" t="s">
        <v>1334</v>
      </c>
    </row>
    <row r="22" spans="6:12" ht="20.25" customHeight="1">
      <c r="F22" s="257" t="s">
        <v>232</v>
      </c>
      <c r="G22" s="257"/>
      <c r="H22" s="1575" t="str">
        <f>入力シート!$C$24</f>
        <v>アイウエオ</v>
      </c>
      <c r="I22" s="1575"/>
      <c r="J22" s="1575"/>
      <c r="K22" s="1575"/>
    </row>
    <row r="23" spans="6:12">
      <c r="F23" s="231" t="s">
        <v>173</v>
      </c>
      <c r="H23" s="231" t="str">
        <f>入力シート!$C$21</f>
        <v>○○県○○市○○</v>
      </c>
    </row>
    <row r="24" spans="6:12" ht="15.75" customHeight="1">
      <c r="H24" s="1575" t="str">
        <f>入力シート!$C$25</f>
        <v>カキクケコ</v>
      </c>
      <c r="I24" s="1575"/>
      <c r="J24" s="1575"/>
      <c r="K24" s="1575"/>
    </row>
    <row r="25" spans="6:12" ht="19.5" customHeight="1">
      <c r="H25" s="231" t="str">
        <f>入力シート!$C$22</f>
        <v>株式会社 ○○組</v>
      </c>
    </row>
    <row r="26" spans="6:12" ht="12" customHeight="1">
      <c r="F26" s="257" t="s">
        <v>232</v>
      </c>
      <c r="G26" s="257"/>
      <c r="I26" s="1575" t="str">
        <f>入力シート!$C$26</f>
        <v>サシスセソ</v>
      </c>
      <c r="J26" s="1575"/>
      <c r="K26" s="1575"/>
    </row>
    <row r="27" spans="6:12">
      <c r="F27" s="231" t="s">
        <v>174</v>
      </c>
      <c r="H27" s="231" t="str">
        <f>"　" &amp;入力シート!$C$23 &amp;"　印"</f>
        <v>　代表取締役　　○○　○○　印</v>
      </c>
      <c r="L27" s="274"/>
    </row>
    <row r="36" spans="1:10">
      <c r="A36" s="1573" t="s">
        <v>178</v>
      </c>
      <c r="B36" s="1573"/>
      <c r="C36" s="1573"/>
      <c r="D36" s="1573"/>
      <c r="E36" s="1573"/>
      <c r="F36" s="1573"/>
      <c r="G36" s="1573"/>
      <c r="H36" s="1573"/>
      <c r="I36" s="1573"/>
      <c r="J36" s="1573"/>
    </row>
    <row r="41" spans="1:10">
      <c r="A41" s="258" t="s">
        <v>181</v>
      </c>
      <c r="E41" s="231" t="s">
        <v>182</v>
      </c>
      <c r="H41" s="231" t="s">
        <v>183</v>
      </c>
    </row>
    <row r="42" spans="1:10">
      <c r="A42" s="258"/>
    </row>
    <row r="43" spans="1:10">
      <c r="A43" s="258"/>
    </row>
    <row r="44" spans="1:10">
      <c r="A44" s="258" t="s">
        <v>184</v>
      </c>
      <c r="D44" s="231" t="s">
        <v>185</v>
      </c>
    </row>
    <row r="45" spans="1:10">
      <c r="A45" s="258"/>
    </row>
    <row r="46" spans="1:10">
      <c r="A46" s="258"/>
    </row>
    <row r="47" spans="1:10">
      <c r="A47" s="258" t="s">
        <v>228</v>
      </c>
    </row>
    <row r="48" spans="1:10">
      <c r="A48" s="258"/>
    </row>
    <row r="49" spans="1:12">
      <c r="A49" s="259" t="s">
        <v>186</v>
      </c>
    </row>
    <row r="50" spans="1:12">
      <c r="A50" s="258" t="s">
        <v>187</v>
      </c>
    </row>
    <row r="51" spans="1:12">
      <c r="A51" s="258"/>
    </row>
    <row r="52" spans="1:12">
      <c r="A52" s="258"/>
    </row>
    <row r="53" spans="1:12">
      <c r="A53" s="258" t="s">
        <v>188</v>
      </c>
    </row>
    <row r="54" spans="1:12">
      <c r="B54" s="231" t="str">
        <f>"工事名　　「 " &amp; 入力シート!$C$5 &amp;"　」"</f>
        <v>工事名　　「 ○○工業高専校舎改修工事　」</v>
      </c>
    </row>
    <row r="55" spans="1:12">
      <c r="B55" s="231" t="s">
        <v>1468</v>
      </c>
    </row>
    <row r="60" spans="1:12">
      <c r="A60" s="231" t="s">
        <v>226</v>
      </c>
    </row>
    <row r="61" spans="1:12">
      <c r="L61" s="256" t="s">
        <v>294</v>
      </c>
    </row>
    <row r="64" spans="1:12" ht="18.75">
      <c r="A64" s="1574" t="s">
        <v>1469</v>
      </c>
      <c r="B64" s="1574"/>
      <c r="C64" s="1574"/>
      <c r="D64" s="1574"/>
      <c r="E64" s="1574"/>
      <c r="F64" s="1574"/>
      <c r="G64" s="1574"/>
      <c r="H64" s="1574"/>
      <c r="I64" s="1574"/>
      <c r="J64" s="1574"/>
      <c r="K64" s="1574"/>
      <c r="L64" s="1574"/>
    </row>
    <row r="67" spans="1:11" ht="19.5" customHeight="1">
      <c r="A67" s="255" t="str">
        <f>入力シート!$K$54</f>
        <v>独立行政法人国立高等専門学校機構</v>
      </c>
    </row>
    <row r="68" spans="1:11" ht="19.5" customHeight="1">
      <c r="A68" s="255" t="str">
        <f>入力シート!$K$55</f>
        <v>○○工業高等専門学校</v>
      </c>
    </row>
    <row r="69" spans="1:11" ht="19.5" customHeight="1">
      <c r="A69" s="255" t="str">
        <f>入力シート!$K$56 &amp;" 殿"</f>
        <v>契約担当役 事務部長 ○○　○○ 殿</v>
      </c>
    </row>
    <row r="75" spans="1:11">
      <c r="F75" s="231" t="s">
        <v>1334</v>
      </c>
    </row>
    <row r="76" spans="1:11" ht="20.25" customHeight="1">
      <c r="F76" s="257" t="s">
        <v>232</v>
      </c>
      <c r="G76" s="257"/>
      <c r="H76" s="1575" t="str">
        <f>入力シート!$C$24</f>
        <v>アイウエオ</v>
      </c>
      <c r="I76" s="1575"/>
      <c r="J76" s="1575"/>
      <c r="K76" s="1575"/>
    </row>
    <row r="77" spans="1:11">
      <c r="F77" s="231" t="s">
        <v>173</v>
      </c>
      <c r="H77" s="231" t="str">
        <f>入力シート!$C$21</f>
        <v>○○県○○市○○</v>
      </c>
    </row>
    <row r="78" spans="1:11" ht="15.75" customHeight="1">
      <c r="H78" s="1575" t="str">
        <f>入力シート!$C$25</f>
        <v>カキクケコ</v>
      </c>
      <c r="I78" s="1575"/>
      <c r="J78" s="1575"/>
      <c r="K78" s="1575"/>
    </row>
    <row r="79" spans="1:11" ht="19.5" customHeight="1">
      <c r="H79" s="231" t="str">
        <f>入力シート!$C$22</f>
        <v>株式会社 ○○組</v>
      </c>
    </row>
    <row r="80" spans="1:11" ht="12" customHeight="1">
      <c r="F80" s="257" t="s">
        <v>232</v>
      </c>
      <c r="G80" s="257"/>
      <c r="I80" s="1575" t="str">
        <f>入力シート!$C$26</f>
        <v>サシスセソ</v>
      </c>
      <c r="J80" s="1575"/>
      <c r="K80" s="1575"/>
    </row>
    <row r="81" spans="1:12">
      <c r="F81" s="231" t="s">
        <v>174</v>
      </c>
      <c r="H81" s="231" t="str">
        <f>"　" &amp;入力シート!$C$23 &amp;"　印"</f>
        <v>　代表取締役　　○○　○○　印</v>
      </c>
      <c r="L81" s="274"/>
    </row>
    <row r="90" spans="1:12">
      <c r="A90" s="1573" t="s">
        <v>58</v>
      </c>
      <c r="B90" s="1573"/>
      <c r="C90" s="1573"/>
      <c r="D90" s="1573"/>
      <c r="E90" s="1573"/>
      <c r="F90" s="1573"/>
      <c r="G90" s="1573"/>
      <c r="H90" s="1573"/>
      <c r="I90" s="1573"/>
      <c r="J90" s="1573"/>
    </row>
    <row r="95" spans="1:12">
      <c r="A95" s="258" t="s">
        <v>181</v>
      </c>
      <c r="E95" s="231" t="s">
        <v>182</v>
      </c>
      <c r="H95" s="231" t="s">
        <v>183</v>
      </c>
    </row>
    <row r="96" spans="1:12">
      <c r="A96" s="258"/>
    </row>
    <row r="97" spans="1:4">
      <c r="A97" s="258"/>
    </row>
    <row r="98" spans="1:4">
      <c r="A98" s="258" t="s">
        <v>184</v>
      </c>
      <c r="D98" s="231" t="s">
        <v>185</v>
      </c>
    </row>
    <row r="99" spans="1:4">
      <c r="A99" s="258"/>
    </row>
    <row r="100" spans="1:4">
      <c r="A100" s="258"/>
    </row>
    <row r="101" spans="1:4">
      <c r="A101" s="258" t="s">
        <v>228</v>
      </c>
    </row>
    <row r="102" spans="1:4">
      <c r="A102" s="258"/>
    </row>
    <row r="103" spans="1:4">
      <c r="A103" s="259" t="s">
        <v>186</v>
      </c>
    </row>
    <row r="104" spans="1:4">
      <c r="A104" s="258" t="s">
        <v>187</v>
      </c>
    </row>
    <row r="105" spans="1:4">
      <c r="A105" s="258"/>
    </row>
    <row r="106" spans="1:4">
      <c r="A106" s="258"/>
    </row>
    <row r="107" spans="1:4">
      <c r="A107" s="258" t="s">
        <v>188</v>
      </c>
    </row>
    <row r="108" spans="1:4">
      <c r="B108" s="231" t="str">
        <f>"工事名　　「 " &amp; 入力シート!$C$5 &amp;"　」"</f>
        <v>工事名　　「 ○○工業高専校舎改修工事　」</v>
      </c>
    </row>
    <row r="109" spans="1:4">
      <c r="B109" s="231" t="s">
        <v>1470</v>
      </c>
    </row>
    <row r="112" spans="1:4">
      <c r="A112" s="231" t="s">
        <v>226</v>
      </c>
    </row>
    <row r="113" spans="1:12">
      <c r="L113" s="256" t="s">
        <v>294</v>
      </c>
    </row>
    <row r="116" spans="1:12" ht="18.75">
      <c r="A116" s="1574" t="s">
        <v>231</v>
      </c>
      <c r="B116" s="1574"/>
      <c r="C116" s="1574"/>
      <c r="D116" s="1574"/>
      <c r="E116" s="1574"/>
      <c r="F116" s="1574"/>
      <c r="G116" s="1574"/>
      <c r="H116" s="1574"/>
      <c r="I116" s="1574"/>
      <c r="J116" s="1574"/>
      <c r="K116" s="1574"/>
      <c r="L116" s="1574"/>
    </row>
    <row r="119" spans="1:12" ht="19.5" customHeight="1">
      <c r="A119" s="255" t="str">
        <f>入力シート!$K$54</f>
        <v>独立行政法人国立高等専門学校機構</v>
      </c>
    </row>
    <row r="120" spans="1:12" ht="19.5" customHeight="1">
      <c r="A120" s="255" t="str">
        <f>入力シート!$K$55</f>
        <v>○○工業高等専門学校</v>
      </c>
    </row>
    <row r="121" spans="1:12" ht="19.5" customHeight="1">
      <c r="A121" s="255" t="str">
        <f>入力シート!$K$56 &amp;" 殿"</f>
        <v>契約担当役 事務部長 ○○　○○ 殿</v>
      </c>
    </row>
    <row r="127" spans="1:12">
      <c r="F127" s="231" t="s">
        <v>1334</v>
      </c>
    </row>
    <row r="128" spans="1:12" ht="20.25" customHeight="1">
      <c r="F128" s="257" t="s">
        <v>232</v>
      </c>
      <c r="G128" s="257"/>
      <c r="H128" s="1575" t="str">
        <f>入力シート!$C$24</f>
        <v>アイウエオ</v>
      </c>
      <c r="I128" s="1575"/>
      <c r="J128" s="1575"/>
      <c r="K128" s="1575"/>
    </row>
    <row r="129" spans="1:12">
      <c r="F129" s="231" t="s">
        <v>173</v>
      </c>
      <c r="H129" s="231" t="str">
        <f>入力シート!$C$21</f>
        <v>○○県○○市○○</v>
      </c>
    </row>
    <row r="130" spans="1:12" ht="15.75" customHeight="1">
      <c r="H130" s="1575" t="str">
        <f>入力シート!$C$25</f>
        <v>カキクケコ</v>
      </c>
      <c r="I130" s="1575"/>
      <c r="J130" s="1575"/>
      <c r="K130" s="1575"/>
    </row>
    <row r="131" spans="1:12" ht="19.5" customHeight="1">
      <c r="H131" s="231" t="str">
        <f>入力シート!$C$22</f>
        <v>株式会社 ○○組</v>
      </c>
    </row>
    <row r="132" spans="1:12" ht="12" customHeight="1">
      <c r="F132" s="257" t="s">
        <v>232</v>
      </c>
      <c r="G132" s="257"/>
      <c r="I132" s="1575" t="str">
        <f>入力シート!$C$26</f>
        <v>サシスセソ</v>
      </c>
      <c r="J132" s="1575"/>
      <c r="K132" s="1575"/>
    </row>
    <row r="133" spans="1:12">
      <c r="F133" s="231" t="s">
        <v>174</v>
      </c>
      <c r="H133" s="231" t="str">
        <f>"　" &amp;入力シート!$C$23 &amp;"　印"</f>
        <v>　代表取締役　　○○　○○　印</v>
      </c>
      <c r="L133" s="274"/>
    </row>
    <row r="142" spans="1:12">
      <c r="A142" s="1573" t="s">
        <v>58</v>
      </c>
      <c r="B142" s="1573"/>
      <c r="C142" s="1573"/>
      <c r="D142" s="1573"/>
      <c r="E142" s="1573"/>
      <c r="F142" s="1573"/>
      <c r="G142" s="1573"/>
      <c r="H142" s="1573"/>
      <c r="I142" s="1573"/>
      <c r="J142" s="1573"/>
    </row>
    <row r="147" spans="1:8">
      <c r="A147" s="258" t="s">
        <v>181</v>
      </c>
      <c r="E147" s="231" t="s">
        <v>182</v>
      </c>
      <c r="H147" s="231" t="s">
        <v>183</v>
      </c>
    </row>
    <row r="148" spans="1:8">
      <c r="A148" s="258"/>
    </row>
    <row r="149" spans="1:8">
      <c r="A149" s="258"/>
    </row>
    <row r="150" spans="1:8">
      <c r="A150" s="258" t="s">
        <v>184</v>
      </c>
      <c r="D150" s="231" t="s">
        <v>185</v>
      </c>
    </row>
    <row r="151" spans="1:8">
      <c r="A151" s="258"/>
    </row>
    <row r="152" spans="1:8">
      <c r="A152" s="258"/>
    </row>
    <row r="153" spans="1:8">
      <c r="A153" s="258" t="s">
        <v>228</v>
      </c>
    </row>
    <row r="154" spans="1:8">
      <c r="A154" s="258"/>
    </row>
    <row r="155" spans="1:8">
      <c r="A155" s="259" t="s">
        <v>186</v>
      </c>
    </row>
    <row r="156" spans="1:8">
      <c r="A156" s="258" t="s">
        <v>187</v>
      </c>
    </row>
    <row r="157" spans="1:8">
      <c r="A157" s="258"/>
    </row>
    <row r="158" spans="1:8">
      <c r="A158" s="258"/>
    </row>
    <row r="159" spans="1:8">
      <c r="A159" s="258" t="s">
        <v>188</v>
      </c>
    </row>
    <row r="160" spans="1:8">
      <c r="B160" s="231" t="str">
        <f>"工事名　　「 " &amp; 入力シート!$C$5 &amp;"　」"</f>
        <v>工事名　　「 ○○工業高専校舎改修工事　」</v>
      </c>
    </row>
    <row r="161" spans="2:2">
      <c r="B161" s="231" t="s">
        <v>1470</v>
      </c>
    </row>
  </sheetData>
  <mergeCells count="15">
    <mergeCell ref="H130:K130"/>
    <mergeCell ref="I132:K132"/>
    <mergeCell ref="A142:J142"/>
    <mergeCell ref="A64:L64"/>
    <mergeCell ref="H76:K76"/>
    <mergeCell ref="H78:K78"/>
    <mergeCell ref="I80:K80"/>
    <mergeCell ref="A90:J90"/>
    <mergeCell ref="A116:L116"/>
    <mergeCell ref="H128:K128"/>
    <mergeCell ref="A36:J36"/>
    <mergeCell ref="A10:L10"/>
    <mergeCell ref="H22:K22"/>
    <mergeCell ref="I26:K26"/>
    <mergeCell ref="H24:K24"/>
  </mergeCells>
  <phoneticPr fontId="2"/>
  <pageMargins left="0.78700000000000003" right="0.46" top="0.98399999999999999" bottom="0.98399999999999999" header="0.51200000000000001" footer="0.51200000000000001"/>
  <pageSetup paperSize="9" orientation="portrait" verticalDpi="1200" r:id="rId1"/>
  <headerFooter alignWithMargins="0"/>
  <rowBreaks count="1" manualBreakCount="1">
    <brk id="59" max="11" man="1"/>
  </rowBreak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rgb="FFCCCC00"/>
    <pageSetUpPr fitToPage="1"/>
  </sheetPr>
  <dimension ref="A1:AI33"/>
  <sheetViews>
    <sheetView workbookViewId="0">
      <selection activeCell="G7" sqref="G7"/>
    </sheetView>
  </sheetViews>
  <sheetFormatPr defaultColWidth="9" defaultRowHeight="13.5"/>
  <cols>
    <col min="1" max="1" width="5.75" style="1043" customWidth="1"/>
    <col min="2" max="2" width="26.125" style="1043" customWidth="1"/>
    <col min="3" max="3" width="9.125" style="1043" customWidth="1"/>
    <col min="4" max="6" width="9" style="1043"/>
    <col min="7" max="7" width="9.125" style="1043" customWidth="1"/>
    <col min="8" max="8" width="5.75" style="1043" customWidth="1"/>
    <col min="9" max="16384" width="9" style="1043"/>
  </cols>
  <sheetData>
    <row r="1" spans="1:8">
      <c r="A1" s="1052" t="s">
        <v>1209</v>
      </c>
    </row>
    <row r="3" spans="1:8">
      <c r="E3" s="1051"/>
      <c r="F3" s="1043" t="s">
        <v>1208</v>
      </c>
    </row>
    <row r="4" spans="1:8">
      <c r="C4" s="1045"/>
      <c r="D4" s="1045"/>
      <c r="E4" s="1045"/>
      <c r="F4" s="1045"/>
      <c r="G4" s="1045"/>
    </row>
    <row r="6" spans="1:8">
      <c r="A6" s="2" t="str">
        <f>入力シート!K54</f>
        <v>独立行政法人国立高等専門学校機構</v>
      </c>
    </row>
    <row r="7" spans="1:8">
      <c r="A7" s="2" t="str">
        <f>" " &amp;入力シート!K55</f>
        <v xml:space="preserve"> ○○工業高等専門学校</v>
      </c>
    </row>
    <row r="8" spans="1:8">
      <c r="A8" s="2" t="str">
        <f>"  " &amp;入力シート!K56 &amp;"　殿"</f>
        <v xml:space="preserve">  契約担当役 事務部長 ○○　○○　殿</v>
      </c>
    </row>
    <row r="9" spans="1:8">
      <c r="A9" s="2"/>
    </row>
    <row r="10" spans="1:8">
      <c r="D10" s="1050" t="s">
        <v>1338</v>
      </c>
    </row>
    <row r="11" spans="1:8">
      <c r="C11" s="1054" t="str">
        <f>請負者名１行目</f>
        <v>○○県○○市○○</v>
      </c>
    </row>
    <row r="12" spans="1:8">
      <c r="C12" s="1054" t="str">
        <f>請負者名２行目</f>
        <v xml:space="preserve"> 株式会社 ○○組</v>
      </c>
    </row>
    <row r="13" spans="1:8">
      <c r="C13" s="1054" t="str">
        <f>請負者名３行目</f>
        <v xml:space="preserve">  代表取締役　　○○　○○</v>
      </c>
    </row>
    <row r="15" spans="1:8" s="1049" customFormat="1" ht="30" customHeight="1">
      <c r="A15" s="1529" t="s">
        <v>764</v>
      </c>
      <c r="B15" s="1529"/>
      <c r="C15" s="1529"/>
      <c r="D15" s="1529"/>
      <c r="E15" s="1529"/>
      <c r="F15" s="1529"/>
      <c r="G15" s="1529"/>
      <c r="H15" s="1529"/>
    </row>
    <row r="16" spans="1:8" ht="18.75">
      <c r="B16" s="1048"/>
      <c r="C16" s="1046"/>
      <c r="D16" s="1046"/>
      <c r="E16" s="1046"/>
      <c r="F16" s="1046"/>
      <c r="G16" s="1046"/>
    </row>
    <row r="18" spans="1:35">
      <c r="B18" s="1043" t="s">
        <v>1207</v>
      </c>
    </row>
    <row r="19" spans="1:35" ht="51" customHeight="1">
      <c r="B19" s="2471" t="s">
        <v>1206</v>
      </c>
      <c r="C19" s="2471"/>
      <c r="D19" s="2471"/>
      <c r="E19" s="2471"/>
      <c r="F19" s="2471"/>
      <c r="G19" s="2471"/>
      <c r="H19" s="1047"/>
      <c r="I19" s="1047"/>
      <c r="J19" s="1047"/>
      <c r="K19" s="1047"/>
      <c r="L19" s="1047"/>
      <c r="M19" s="1047"/>
      <c r="N19" s="1047"/>
      <c r="O19" s="1047"/>
      <c r="P19" s="1047"/>
      <c r="Q19" s="1047"/>
      <c r="R19" s="1047"/>
      <c r="S19" s="1047"/>
      <c r="T19" s="1047"/>
      <c r="U19" s="1047"/>
      <c r="V19" s="1047"/>
      <c r="W19" s="1047"/>
      <c r="X19" s="1047"/>
      <c r="Y19" s="1047"/>
      <c r="Z19" s="1047"/>
      <c r="AA19" s="1047"/>
      <c r="AB19" s="1047"/>
      <c r="AC19" s="1047"/>
      <c r="AD19" s="1047"/>
      <c r="AE19" s="1047"/>
      <c r="AF19" s="1047"/>
      <c r="AG19" s="1047"/>
      <c r="AH19" s="1047"/>
      <c r="AI19" s="1047"/>
    </row>
    <row r="21" spans="1:35">
      <c r="A21" s="1046" t="s">
        <v>267</v>
      </c>
      <c r="B21" s="1046"/>
      <c r="C21" s="1046"/>
      <c r="D21" s="1046"/>
      <c r="E21" s="1046"/>
      <c r="F21" s="1046"/>
      <c r="G21" s="1046"/>
      <c r="H21" s="1046"/>
      <c r="I21" s="1045"/>
      <c r="J21" s="1045"/>
      <c r="K21" s="1045"/>
      <c r="L21" s="1045"/>
      <c r="M21" s="1045"/>
      <c r="N21" s="1045"/>
      <c r="O21" s="1045"/>
      <c r="P21" s="1045"/>
    </row>
    <row r="23" spans="1:35" ht="30" customHeight="1">
      <c r="B23" s="615" t="s">
        <v>761</v>
      </c>
      <c r="C23" s="2466" t="str">
        <f>工事名</f>
        <v>○○工業高専校舎改修工事</v>
      </c>
      <c r="D23" s="2467"/>
      <c r="E23" s="2467"/>
      <c r="F23" s="2467"/>
      <c r="G23" s="2468"/>
    </row>
    <row r="24" spans="1:35" ht="30" customHeight="1">
      <c r="B24" s="1527" t="s">
        <v>760</v>
      </c>
      <c r="C24" s="612" t="s">
        <v>752</v>
      </c>
      <c r="D24" s="2469" t="str">
        <f>契約年月日</f>
        <v>平成２０年１２月２６日</v>
      </c>
      <c r="E24" s="2469"/>
      <c r="F24" s="2469"/>
      <c r="G24" s="2470"/>
    </row>
    <row r="25" spans="1:35" ht="30" customHeight="1">
      <c r="B25" s="1528"/>
      <c r="C25" s="612" t="s">
        <v>751</v>
      </c>
      <c r="D25" s="2469" t="str">
        <f>完成期限</f>
        <v>平成２１年  １月  １日</v>
      </c>
      <c r="E25" s="2469"/>
      <c r="F25" s="2469"/>
      <c r="G25" s="2470"/>
    </row>
    <row r="30" spans="1:35">
      <c r="A30" s="1044"/>
      <c r="B30" s="1044"/>
      <c r="C30" s="1044"/>
      <c r="D30" s="1044"/>
      <c r="E30" s="1044"/>
      <c r="F30" s="1044"/>
      <c r="G30" s="1044"/>
      <c r="H30" s="1044"/>
    </row>
    <row r="31" spans="1:35">
      <c r="A31" s="1044"/>
      <c r="B31" s="1044"/>
      <c r="C31" s="1044"/>
      <c r="D31" s="1044"/>
      <c r="E31" s="1044"/>
      <c r="F31" s="1044"/>
      <c r="G31" s="1044"/>
      <c r="H31" s="1044"/>
    </row>
    <row r="33" spans="1:2">
      <c r="A33" s="1043" t="s">
        <v>1016</v>
      </c>
      <c r="B33" s="1043" t="s">
        <v>1205</v>
      </c>
    </row>
  </sheetData>
  <mergeCells count="6">
    <mergeCell ref="B24:B25"/>
    <mergeCell ref="C23:G23"/>
    <mergeCell ref="D24:G24"/>
    <mergeCell ref="D25:G25"/>
    <mergeCell ref="A15:H15"/>
    <mergeCell ref="B19:G19"/>
  </mergeCells>
  <phoneticPr fontId="2"/>
  <printOptions gridLinesSet="0"/>
  <pageMargins left="0.78740157480314965" right="0.59055118110236227" top="0.98425196850393704" bottom="0.98425196850393704" header="0.51181102362204722" footer="0.51181102362204722"/>
  <pageSetup paperSize="9" orientation="portrait" blackAndWhite="1" horizontalDpi="4294967292"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3:K67"/>
  <sheetViews>
    <sheetView view="pageBreakPreview" zoomScaleNormal="100" zoomScaleSheetLayoutView="100" workbookViewId="0">
      <selection sqref="A1:I59"/>
    </sheetView>
  </sheetViews>
  <sheetFormatPr defaultColWidth="9" defaultRowHeight="13.5"/>
  <cols>
    <col min="1" max="1" width="5.75" style="1175" customWidth="1"/>
    <col min="2" max="2" width="19" style="1175" customWidth="1"/>
    <col min="3" max="3" width="4.875" style="1175" customWidth="1"/>
    <col min="4" max="4" width="5.75" style="1175" customWidth="1"/>
    <col min="5" max="5" width="9" style="1175" customWidth="1"/>
    <col min="6" max="6" width="15.25" style="1175" customWidth="1"/>
    <col min="7" max="7" width="14.5" style="1175" customWidth="1"/>
    <col min="8" max="8" width="15.75" style="1175" customWidth="1"/>
    <col min="9" max="9" width="2.125" style="1175" customWidth="1"/>
    <col min="10" max="10" width="10.875" style="1175" bestFit="1" customWidth="1"/>
    <col min="11" max="16384" width="9" style="1175"/>
  </cols>
  <sheetData>
    <row r="3" spans="1:10" ht="29.25" customHeight="1">
      <c r="A3" s="607"/>
      <c r="B3" s="607"/>
      <c r="C3" s="607"/>
      <c r="D3" s="616"/>
      <c r="E3" s="616"/>
      <c r="H3" s="1051" t="s">
        <v>286</v>
      </c>
      <c r="I3" s="607"/>
    </row>
    <row r="4" spans="1:10">
      <c r="A4" s="607" t="str">
        <f>入力シート!K54</f>
        <v>独立行政法人国立高等専門学校機構</v>
      </c>
      <c r="B4" s="607"/>
      <c r="C4" s="607"/>
      <c r="D4" s="607"/>
      <c r="E4" s="607"/>
      <c r="F4" s="607"/>
      <c r="G4" s="607"/>
      <c r="H4" s="607"/>
      <c r="I4" s="607"/>
    </row>
    <row r="5" spans="1:10">
      <c r="A5" s="607" t="str">
        <f>入力シート!K55</f>
        <v>○○工業高等専門学校</v>
      </c>
      <c r="B5" s="607"/>
      <c r="C5" s="607"/>
      <c r="D5" s="607"/>
      <c r="E5" s="607"/>
      <c r="F5" s="607"/>
      <c r="G5" s="607"/>
      <c r="H5" s="607"/>
      <c r="I5" s="607"/>
    </row>
    <row r="6" spans="1:10">
      <c r="A6" s="607" t="str">
        <f>入力シート!K56 &amp; "　　殿"</f>
        <v>契約担当役 事務部長 ○○　○○　　殿</v>
      </c>
      <c r="B6" s="607"/>
      <c r="C6" s="607"/>
      <c r="D6" s="1085"/>
      <c r="E6" s="607"/>
      <c r="F6" s="607"/>
      <c r="G6" s="607"/>
      <c r="H6" s="607"/>
      <c r="I6" s="607"/>
      <c r="J6" s="1175" t="s">
        <v>1414</v>
      </c>
    </row>
    <row r="7" spans="1:10" ht="17.25">
      <c r="A7" s="607"/>
      <c r="B7" s="607"/>
      <c r="C7" s="607"/>
      <c r="D7" s="607"/>
      <c r="E7" s="607"/>
      <c r="F7" s="607"/>
      <c r="G7" s="607"/>
      <c r="H7" s="607"/>
      <c r="I7" s="607"/>
      <c r="J7" s="1205" t="s">
        <v>1413</v>
      </c>
    </row>
    <row r="8" spans="1:10" ht="29.25" customHeight="1">
      <c r="A8" s="607"/>
      <c r="B8" s="607"/>
      <c r="C8" s="607"/>
      <c r="D8" s="607"/>
      <c r="E8" s="607"/>
      <c r="F8" s="607"/>
      <c r="G8" s="607"/>
      <c r="H8" s="607"/>
      <c r="I8" s="607"/>
      <c r="J8" s="1207" t="s">
        <v>1420</v>
      </c>
    </row>
    <row r="9" spans="1:10">
      <c r="A9" s="607"/>
      <c r="B9" s="607"/>
      <c r="C9" s="607"/>
      <c r="D9" s="607"/>
      <c r="E9" s="1206" t="s">
        <v>1338</v>
      </c>
      <c r="F9" s="607"/>
      <c r="G9" s="607"/>
      <c r="H9" s="607"/>
      <c r="I9" s="607"/>
    </row>
    <row r="10" spans="1:10">
      <c r="A10" s="607"/>
      <c r="B10" s="607"/>
      <c r="C10" s="607"/>
      <c r="D10" s="607"/>
      <c r="E10" s="616"/>
      <c r="F10" s="1204" t="str">
        <f>請負者名１行目</f>
        <v>○○県○○市○○</v>
      </c>
      <c r="G10" s="607"/>
      <c r="H10" s="607"/>
      <c r="I10" s="607"/>
    </row>
    <row r="11" spans="1:10">
      <c r="A11" s="607"/>
      <c r="B11" s="607"/>
      <c r="C11" s="607"/>
      <c r="D11" s="607"/>
      <c r="E11" s="616"/>
      <c r="F11" s="1204" t="str">
        <f>請負者名２行目</f>
        <v xml:space="preserve"> 株式会社 ○○組</v>
      </c>
      <c r="G11" s="607"/>
      <c r="H11" s="607"/>
      <c r="I11" s="607"/>
    </row>
    <row r="12" spans="1:10">
      <c r="A12" s="607"/>
      <c r="B12" s="607"/>
      <c r="C12" s="607"/>
      <c r="D12" s="607"/>
      <c r="E12" s="616"/>
      <c r="F12" s="1204" t="str">
        <f>請負者名３行目 &amp; "  　　印"</f>
        <v xml:space="preserve">  代表取締役　　○○　○○  　　印</v>
      </c>
      <c r="G12" s="607"/>
      <c r="H12" s="607"/>
      <c r="I12" s="607"/>
    </row>
    <row r="13" spans="1:10" ht="57.75" customHeight="1">
      <c r="A13" s="607"/>
      <c r="B13" s="607"/>
      <c r="C13" s="607"/>
      <c r="D13" s="607"/>
      <c r="E13" s="607"/>
      <c r="F13" s="607"/>
      <c r="G13" s="607"/>
      <c r="H13" s="607"/>
      <c r="I13" s="607"/>
    </row>
    <row r="14" spans="1:10" ht="17.25">
      <c r="A14" s="1529" t="s">
        <v>1417</v>
      </c>
      <c r="B14" s="1529"/>
      <c r="C14" s="1529"/>
      <c r="D14" s="1529"/>
      <c r="E14" s="1529"/>
      <c r="F14" s="1529"/>
      <c r="G14" s="1529"/>
      <c r="H14" s="1529"/>
      <c r="I14" s="607"/>
    </row>
    <row r="15" spans="1:10" ht="36" customHeight="1">
      <c r="A15" s="618"/>
      <c r="B15" s="617"/>
      <c r="C15" s="617"/>
      <c r="D15" s="617"/>
      <c r="E15" s="617"/>
      <c r="F15" s="617"/>
      <c r="G15" s="617"/>
      <c r="H15" s="617"/>
      <c r="I15" s="617"/>
    </row>
    <row r="16" spans="1:10">
      <c r="B16" s="1175" t="s">
        <v>1415</v>
      </c>
    </row>
    <row r="17" spans="2:10">
      <c r="B17" s="1175" t="s">
        <v>1416</v>
      </c>
    </row>
    <row r="18" spans="2:10" ht="48.75" customHeight="1"/>
    <row r="19" spans="2:10">
      <c r="B19" s="1580" t="s">
        <v>343</v>
      </c>
      <c r="C19" s="1580"/>
      <c r="D19" s="1580"/>
      <c r="E19" s="1580"/>
      <c r="F19" s="1580"/>
      <c r="G19" s="1580"/>
      <c r="H19" s="1580"/>
    </row>
    <row r="20" spans="2:10" ht="39" customHeight="1"/>
    <row r="21" spans="2:10" ht="34.5" customHeight="1">
      <c r="B21" s="1177" t="s">
        <v>612</v>
      </c>
      <c r="C21" s="1576" t="str">
        <f>入力シート!C5</f>
        <v>○○工業高専校舎改修工事</v>
      </c>
      <c r="D21" s="1577"/>
      <c r="E21" s="1577"/>
      <c r="F21" s="1577"/>
      <c r="G21" s="1577"/>
      <c r="H21" s="1578"/>
      <c r="J21" s="1203" t="s">
        <v>1403</v>
      </c>
    </row>
    <row r="22" spans="2:10" ht="34.5" customHeight="1">
      <c r="B22" s="1177" t="s">
        <v>1383</v>
      </c>
      <c r="C22" s="1576" t="str">
        <f>入力シート!K45</f>
        <v>○○県○○市○○町○○番地</v>
      </c>
      <c r="D22" s="1577"/>
      <c r="E22" s="1577"/>
      <c r="F22" s="1577"/>
      <c r="G22" s="1577"/>
      <c r="H22" s="1578"/>
      <c r="I22" s="1178"/>
      <c r="J22" s="1203" t="s">
        <v>1403</v>
      </c>
    </row>
    <row r="23" spans="2:10" ht="34.5" customHeight="1">
      <c r="B23" s="1177" t="s">
        <v>1412</v>
      </c>
      <c r="C23" s="1576" t="str">
        <f>入力シート!K17</f>
        <v>平成２０年１２月２６日</v>
      </c>
      <c r="D23" s="1577"/>
      <c r="E23" s="1577"/>
      <c r="F23" s="1577"/>
      <c r="G23" s="1577"/>
      <c r="H23" s="1578"/>
      <c r="I23" s="1179"/>
      <c r="J23" s="1203" t="s">
        <v>1403</v>
      </c>
    </row>
    <row r="24" spans="2:10" ht="34.5" customHeight="1">
      <c r="B24" s="1177" t="s">
        <v>358</v>
      </c>
      <c r="C24" s="1576" t="str">
        <f>入力シート!K18&amp; "～" &amp;入力シート!K19</f>
        <v>平成２０年  ６月２７日～平成２１年  １月  １日</v>
      </c>
      <c r="D24" s="1577"/>
      <c r="E24" s="1577"/>
      <c r="F24" s="1577"/>
      <c r="G24" s="1577"/>
      <c r="H24" s="1578"/>
      <c r="J24" s="1203" t="s">
        <v>1403</v>
      </c>
    </row>
    <row r="25" spans="2:10" ht="34.5" customHeight="1">
      <c r="B25" s="1177" t="s">
        <v>1384</v>
      </c>
      <c r="C25" s="1579" t="str">
        <f>入力シート!K28</f>
        <v>金 １７５，６６５，０００円也</v>
      </c>
      <c r="D25" s="1577"/>
      <c r="E25" s="1577"/>
      <c r="F25" s="1577"/>
      <c r="G25" s="1577"/>
      <c r="H25" s="1578"/>
      <c r="J25" s="1203" t="s">
        <v>1403</v>
      </c>
    </row>
    <row r="28" spans="2:10">
      <c r="B28" s="1175" t="s">
        <v>1419</v>
      </c>
    </row>
    <row r="35" spans="2:11" ht="14.25">
      <c r="B35" s="1581" t="s">
        <v>1418</v>
      </c>
      <c r="C35" s="1581"/>
      <c r="D35" s="1581"/>
      <c r="E35" s="1581"/>
      <c r="F35" s="1581"/>
      <c r="G35" s="1581"/>
      <c r="H35" s="1581"/>
      <c r="I35" s="1176"/>
    </row>
    <row r="36" spans="2:11" ht="24.75" customHeight="1"/>
    <row r="37" spans="2:11" ht="34.5" customHeight="1">
      <c r="B37" s="1177" t="s">
        <v>1382</v>
      </c>
      <c r="C37" s="1576" t="str">
        <f>請負者名２行目</f>
        <v xml:space="preserve"> 株式会社 ○○組</v>
      </c>
      <c r="D37" s="1577"/>
      <c r="E37" s="1577"/>
      <c r="F37" s="1577"/>
      <c r="G37" s="1577"/>
      <c r="H37" s="1578"/>
      <c r="I37" s="1178"/>
      <c r="J37" s="1203" t="s">
        <v>1403</v>
      </c>
    </row>
    <row r="38" spans="2:11" ht="34.5" customHeight="1">
      <c r="B38" s="1177" t="s">
        <v>612</v>
      </c>
      <c r="C38" s="1576" t="str">
        <f>入力シート!C5</f>
        <v>○○工業高専校舎改修工事</v>
      </c>
      <c r="D38" s="1577"/>
      <c r="E38" s="1577"/>
      <c r="F38" s="1577"/>
      <c r="G38" s="1577"/>
      <c r="H38" s="1578"/>
      <c r="I38" s="1178"/>
      <c r="J38" s="1203" t="s">
        <v>1403</v>
      </c>
    </row>
    <row r="39" spans="2:11" ht="34.5" customHeight="1">
      <c r="B39" s="1177" t="s">
        <v>1383</v>
      </c>
      <c r="C39" s="1576" t="str">
        <f>入力シート!K45</f>
        <v>○○県○○市○○町○○番地</v>
      </c>
      <c r="D39" s="1577"/>
      <c r="E39" s="1577"/>
      <c r="F39" s="1577"/>
      <c r="G39" s="1577"/>
      <c r="H39" s="1578"/>
      <c r="I39" s="1178"/>
      <c r="J39" s="1203" t="s">
        <v>1403</v>
      </c>
    </row>
    <row r="40" spans="2:11" ht="34.5" customHeight="1">
      <c r="B40" s="1177" t="s">
        <v>358</v>
      </c>
      <c r="C40" s="1576" t="str">
        <f>入力シート!K18&amp; "～" &amp;入力シート!K19</f>
        <v>平成２０年  ６月２７日～平成２１年  １月  １日</v>
      </c>
      <c r="D40" s="1577"/>
      <c r="E40" s="1577"/>
      <c r="F40" s="1577"/>
      <c r="G40" s="1577"/>
      <c r="H40" s="1578"/>
      <c r="I40" s="1178"/>
      <c r="J40" s="1203" t="s">
        <v>1403</v>
      </c>
    </row>
    <row r="41" spans="2:11" ht="34.5" customHeight="1">
      <c r="B41" s="1177" t="s">
        <v>1384</v>
      </c>
      <c r="C41" s="1579" t="str">
        <f>DBCS(TEXT(入力シート!C17,"金　###,###円"))</f>
        <v>金　１７５，６６５，０００円</v>
      </c>
      <c r="D41" s="1577"/>
      <c r="E41" s="1577"/>
      <c r="F41" s="1577"/>
      <c r="G41" s="1577"/>
      <c r="H41" s="1578"/>
      <c r="I41" s="1179"/>
      <c r="J41" s="1203" t="s">
        <v>1403</v>
      </c>
    </row>
    <row r="42" spans="2:11" ht="34.5" customHeight="1">
      <c r="B42" s="1177" t="s">
        <v>1385</v>
      </c>
      <c r="C42" s="1576" t="s">
        <v>1397</v>
      </c>
      <c r="D42" s="1577"/>
      <c r="E42" s="1577"/>
      <c r="F42" s="1577"/>
      <c r="G42" s="1577"/>
      <c r="H42" s="1578"/>
      <c r="I42" s="1179"/>
      <c r="J42" s="1203" t="s">
        <v>1404</v>
      </c>
    </row>
    <row r="43" spans="2:11" ht="34.5" customHeight="1">
      <c r="B43" s="1177" t="s">
        <v>1386</v>
      </c>
      <c r="C43" s="1180"/>
      <c r="D43" s="1181"/>
      <c r="E43" s="1181"/>
      <c r="F43" s="1181" t="s">
        <v>1393</v>
      </c>
      <c r="G43" s="1181"/>
      <c r="H43" s="1182"/>
      <c r="I43" s="1183"/>
      <c r="J43" s="1203" t="s">
        <v>1404</v>
      </c>
    </row>
    <row r="44" spans="2:11" ht="34.5" customHeight="1">
      <c r="B44" s="1177" t="s">
        <v>1387</v>
      </c>
      <c r="C44" s="1582" t="s">
        <v>1394</v>
      </c>
      <c r="D44" s="1583"/>
      <c r="E44" s="1583"/>
      <c r="F44" s="1583"/>
      <c r="G44" s="1583"/>
      <c r="H44" s="1584"/>
      <c r="I44" s="1179"/>
      <c r="J44" s="1184" t="s">
        <v>1398</v>
      </c>
    </row>
    <row r="45" spans="2:11" ht="34.5" customHeight="1">
      <c r="B45" s="1177" t="s">
        <v>1388</v>
      </c>
      <c r="C45" s="1579" t="str">
        <f>DBCS(TEXT(J45,"金　###,###円"))</f>
        <v>金　１０，０００，０００円</v>
      </c>
      <c r="D45" s="1577"/>
      <c r="E45" s="1577"/>
      <c r="F45" s="1577"/>
      <c r="G45" s="1577"/>
      <c r="H45" s="1578"/>
      <c r="I45" s="1183"/>
      <c r="J45" s="1197">
        <v>10000000</v>
      </c>
      <c r="K45" s="1198" t="s">
        <v>1405</v>
      </c>
    </row>
    <row r="46" spans="2:11" ht="19.5" customHeight="1">
      <c r="B46" s="1187"/>
      <c r="C46" s="1188"/>
      <c r="D46" s="1188"/>
      <c r="E46" s="1188"/>
      <c r="F46" s="1188"/>
      <c r="G46" s="1188"/>
      <c r="H46" s="1189"/>
      <c r="J46" s="1203"/>
    </row>
    <row r="47" spans="2:11">
      <c r="B47" s="1202" t="s">
        <v>1391</v>
      </c>
      <c r="C47" s="1191"/>
      <c r="D47" s="1191"/>
      <c r="E47" s="1191"/>
      <c r="F47" s="1191"/>
      <c r="G47" s="1191"/>
      <c r="H47" s="1192"/>
      <c r="J47" s="1203"/>
    </row>
    <row r="48" spans="2:11">
      <c r="B48" s="1202" t="s">
        <v>1392</v>
      </c>
      <c r="C48" s="1191"/>
      <c r="D48" s="1191"/>
      <c r="E48" s="1191"/>
      <c r="F48" s="1191"/>
      <c r="G48" s="1191"/>
      <c r="H48" s="1192"/>
      <c r="J48" s="1203" t="s">
        <v>1399</v>
      </c>
    </row>
    <row r="49" spans="2:11" ht="19.5" customHeight="1">
      <c r="B49" s="1190"/>
      <c r="C49" s="1191"/>
      <c r="D49" s="1191"/>
      <c r="E49" s="1191"/>
      <c r="F49" s="1191"/>
      <c r="G49" s="1191"/>
      <c r="H49" s="1192"/>
    </row>
    <row r="50" spans="2:11">
      <c r="B50" s="1193" t="s">
        <v>1390</v>
      </c>
      <c r="C50" s="1191"/>
      <c r="D50" s="1191"/>
      <c r="E50" s="1191"/>
      <c r="F50" s="1191"/>
      <c r="G50" s="1191"/>
      <c r="H50" s="1192"/>
    </row>
    <row r="51" spans="2:11">
      <c r="B51" s="1193"/>
      <c r="C51" s="1191"/>
      <c r="D51" s="1191"/>
      <c r="E51" s="1191"/>
      <c r="F51" s="1191"/>
      <c r="G51" s="1191"/>
      <c r="H51" s="1192"/>
      <c r="K51" s="607"/>
    </row>
    <row r="52" spans="2:11">
      <c r="B52" s="1193"/>
      <c r="C52" s="1191"/>
      <c r="D52" s="1191"/>
      <c r="E52" s="1191"/>
      <c r="F52" s="1191"/>
      <c r="G52" s="1191"/>
      <c r="H52" s="1192"/>
      <c r="K52" s="607"/>
    </row>
    <row r="53" spans="2:11">
      <c r="B53" s="1193"/>
      <c r="C53" s="1191"/>
      <c r="D53" s="1191"/>
      <c r="E53" s="1191"/>
      <c r="F53" s="1191"/>
      <c r="G53" s="1191"/>
      <c r="H53" s="1192"/>
      <c r="K53" s="607"/>
    </row>
    <row r="54" spans="2:11">
      <c r="B54" s="1193"/>
      <c r="C54" s="1191"/>
      <c r="D54" s="1191"/>
      <c r="E54" s="1199" t="s">
        <v>1389</v>
      </c>
      <c r="G54" s="1191"/>
      <c r="H54" s="1192"/>
    </row>
    <row r="55" spans="2:11">
      <c r="B55" s="1193"/>
      <c r="C55" s="1191"/>
      <c r="D55" s="1191"/>
      <c r="E55" s="1191"/>
      <c r="F55" s="1200" t="str">
        <f>"　"&amp;入力シート!$K$54</f>
        <v>　独立行政法人国立高等専門学校機構</v>
      </c>
      <c r="G55" s="1191"/>
      <c r="H55" s="1192"/>
    </row>
    <row r="56" spans="2:11">
      <c r="B56" s="1193"/>
      <c r="C56" s="1191"/>
      <c r="D56" s="1191"/>
      <c r="E56" s="1191"/>
      <c r="F56" s="1201" t="str">
        <f>" 　" &amp;入力シート!$K$55</f>
        <v xml:space="preserve"> 　○○工業高等専門学校</v>
      </c>
      <c r="G56" s="1191"/>
      <c r="H56" s="1192"/>
    </row>
    <row r="57" spans="2:11">
      <c r="B57" s="1193"/>
      <c r="C57" s="1191"/>
      <c r="D57" s="1191"/>
      <c r="E57" s="1191"/>
      <c r="F57" s="1200" t="str">
        <f>"　  " &amp;入力シート!$K$56 &amp;"　　　 印"</f>
        <v>　  契約担当役 事務部長 ○○　○○　　　 印</v>
      </c>
      <c r="G57" s="1191"/>
      <c r="H57" s="1192"/>
    </row>
    <row r="58" spans="2:11" ht="44.25" customHeight="1">
      <c r="B58" s="1194"/>
      <c r="C58" s="1195"/>
      <c r="D58" s="1195"/>
      <c r="E58" s="1195"/>
      <c r="F58" s="1195"/>
      <c r="G58" s="1195"/>
      <c r="H58" s="1196"/>
    </row>
    <row r="61" spans="2:11">
      <c r="B61" s="1175" t="s">
        <v>1406</v>
      </c>
    </row>
    <row r="62" spans="2:11">
      <c r="B62" s="1175" t="s">
        <v>1409</v>
      </c>
    </row>
    <row r="63" spans="2:11">
      <c r="B63" s="1175" t="s">
        <v>1407</v>
      </c>
    </row>
    <row r="64" spans="2:11">
      <c r="B64" s="1175" t="s">
        <v>1408</v>
      </c>
    </row>
    <row r="65" spans="2:2">
      <c r="B65" s="1175" t="s">
        <v>1410</v>
      </c>
    </row>
    <row r="66" spans="2:2">
      <c r="B66" s="1175" t="s">
        <v>1534</v>
      </c>
    </row>
    <row r="67" spans="2:2">
      <c r="B67" s="1175" t="s">
        <v>1411</v>
      </c>
    </row>
  </sheetData>
  <mergeCells count="16">
    <mergeCell ref="C45:H45"/>
    <mergeCell ref="B35:H35"/>
    <mergeCell ref="C37:H37"/>
    <mergeCell ref="C38:H38"/>
    <mergeCell ref="C39:H39"/>
    <mergeCell ref="C40:H40"/>
    <mergeCell ref="C41:H41"/>
    <mergeCell ref="C42:H42"/>
    <mergeCell ref="C44:H44"/>
    <mergeCell ref="A14:H14"/>
    <mergeCell ref="C21:H21"/>
    <mergeCell ref="C25:H25"/>
    <mergeCell ref="C24:H24"/>
    <mergeCell ref="C23:H23"/>
    <mergeCell ref="C22:H22"/>
    <mergeCell ref="B19:H19"/>
  </mergeCells>
  <phoneticPr fontId="2"/>
  <printOptions gridLinesSet="0"/>
  <pageMargins left="0.56000000000000005" right="0.46" top="0.98425196850393704" bottom="0.98425196850393704" header="0.51181102362204722" footer="0.51181102362204722"/>
  <pageSetup paperSize="9" orientation="portrait" horizontalDpi="4294967292" r:id="rId1"/>
  <headerFooter alignWithMargins="0"/>
  <rowBreaks count="1" manualBreakCount="1">
    <brk id="3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80</vt:i4>
      </vt:variant>
      <vt:variant>
        <vt:lpstr>名前付き一覧</vt:lpstr>
      </vt:variant>
      <vt:variant>
        <vt:i4>75</vt:i4>
      </vt:variant>
    </vt:vector>
  </HeadingPairs>
  <TitlesOfParts>
    <vt:vector size="155" baseType="lpstr">
      <vt:lpstr>目次</vt:lpstr>
      <vt:lpstr>修正履歴</vt:lpstr>
      <vt:lpstr>入力シート</vt:lpstr>
      <vt:lpstr>技術検査</vt:lpstr>
      <vt:lpstr>様式23</vt:lpstr>
      <vt:lpstr>工事費内訳明細書(既済部分)</vt:lpstr>
      <vt:lpstr>2-2・5 前・中間払金請求書</vt:lpstr>
      <vt:lpstr>2-3・4 銀行振込依頼書</vt:lpstr>
      <vt:lpstr>2-6中間前払認定調書</vt:lpstr>
      <vt:lpstr>3-1 工事費内訳明細書</vt:lpstr>
      <vt:lpstr>3-2 工程表（契約用）</vt:lpstr>
      <vt:lpstr>3-2 工程表（契約用記入例）</vt:lpstr>
      <vt:lpstr>3-3 監督職員通知書</vt:lpstr>
      <vt:lpstr>3-3 監督職員通知書 (変更)</vt:lpstr>
      <vt:lpstr>3-4 現場代理人等通知書　様式-1(1)</vt:lpstr>
      <vt:lpstr>3-5 火災保険等加入状況報告書　様式-5</vt:lpstr>
      <vt:lpstr>3-6 工事実績情報登録報告書　様式-7</vt:lpstr>
      <vt:lpstr>3-7 課税事業者届書</vt:lpstr>
      <vt:lpstr>使用許可書</vt:lpstr>
      <vt:lpstr>3-8 工事用地使用許可願</vt:lpstr>
      <vt:lpstr>3-9 仮設物設置許可願</vt:lpstr>
      <vt:lpstr>3-10 上（下）水道使用許可願</vt:lpstr>
      <vt:lpstr>3-11 電力使用許可願</vt:lpstr>
      <vt:lpstr>3-12 下請負者通知書　様式-12</vt:lpstr>
      <vt:lpstr>3-13 主要（資材・機材）発注先通知書　様式-11</vt:lpstr>
      <vt:lpstr>3-14 電気保安技術者通知書　様式-2</vt:lpstr>
      <vt:lpstr>3-15 工事用電力保安責任者通知書</vt:lpstr>
      <vt:lpstr>4-2 建設業退職金共済制度の掛金収納書　様式-4</vt:lpstr>
      <vt:lpstr>4-3 施工体制報告書　様式ｰ10(1)</vt:lpstr>
      <vt:lpstr>施工体制確認一覧表（記入用H23.9.30版）</vt:lpstr>
      <vt:lpstr>施工体制確認一覧表（記入例　H23.9.30版）</vt:lpstr>
      <vt:lpstr>4-3 施工体制報告書　様式－10(2)</vt:lpstr>
      <vt:lpstr>4-3 施工体制報告書　様式－10(3)</vt:lpstr>
      <vt:lpstr>4-3 施工体制報告書　様式-10(体系図)</vt:lpstr>
      <vt:lpstr>4-4 技能士通知書　様式-3</vt:lpstr>
      <vt:lpstr>4-5 緊急連絡体制　様式-6</vt:lpstr>
      <vt:lpstr>4-6 工事に係る賃金又は物価変動…様式-8</vt:lpstr>
      <vt:lpstr>4-7 変更届　様式-9</vt:lpstr>
      <vt:lpstr>4-8 工事材料搬入報告書　様式-13</vt:lpstr>
      <vt:lpstr>4-9 発生材報告書　様式-17(1)</vt:lpstr>
      <vt:lpstr>4-9 発生材報告書　様式-17(2)</vt:lpstr>
      <vt:lpstr>4-10 現場代理人等変更通知書　様式-14</vt:lpstr>
      <vt:lpstr>4-11 天災その他不可抗力による損害通知書　様式-15</vt:lpstr>
      <vt:lpstr>4-12 工期延長願　様式-16</vt:lpstr>
      <vt:lpstr>4-13 現場休止届　様式-18</vt:lpstr>
      <vt:lpstr>6-3 月間工程表　様式-20</vt:lpstr>
      <vt:lpstr>6-4 週間工程表　様式-19</vt:lpstr>
      <vt:lpstr>6-5 工事進捗状況報告書</vt:lpstr>
      <vt:lpstr>7 工事連絡書</vt:lpstr>
      <vt:lpstr>部分使用承諾願い</vt:lpstr>
      <vt:lpstr>部分使用承諾書</vt:lpstr>
      <vt:lpstr>13-2 完成社内検査報告書</vt:lpstr>
      <vt:lpstr>13-3 完成社内検査手直し完了報告書</vt:lpstr>
      <vt:lpstr>13-4 完成下検査報告書</vt:lpstr>
      <vt:lpstr>13-5 完成下検査手直し完了報告書</vt:lpstr>
      <vt:lpstr>14-1 完成通知書　様式-21</vt:lpstr>
      <vt:lpstr>14-2 修補完了報告書　様式-24</vt:lpstr>
      <vt:lpstr>14-3 引渡書　様式-22</vt:lpstr>
      <vt:lpstr>14-4 最終回払請求書</vt:lpstr>
      <vt:lpstr>14-5 予備品等引渡通知書　様式-23</vt:lpstr>
      <vt:lpstr>14-6是正等の措置請求書　様式-25</vt:lpstr>
      <vt:lpstr>14-7 指定部分引渡書　様式-26</vt:lpstr>
      <vt:lpstr>14-8指定部分完成通知書　様式-27</vt:lpstr>
      <vt:lpstr>14-9 請負工事既済部分検査請求書　様式-28</vt:lpstr>
      <vt:lpstr>14-10電子媒体納品書</vt:lpstr>
      <vt:lpstr>発注者1 検査調書</vt:lpstr>
      <vt:lpstr>発注者2 完成結果通知書</vt:lpstr>
      <vt:lpstr>発注者 協議</vt:lpstr>
      <vt:lpstr>修正内容 (2)</vt:lpstr>
      <vt:lpstr>単品スライド申請および提出書類一覧</vt:lpstr>
      <vt:lpstr>単品スライド　様式１</vt:lpstr>
      <vt:lpstr>単品スライド　様式１－１</vt:lpstr>
      <vt:lpstr>単品スライド　様式-２</vt:lpstr>
      <vt:lpstr>単品スライド　様式３</vt:lpstr>
      <vt:lpstr>単品スライド　様式３－１</vt:lpstr>
      <vt:lpstr>単品スライド　様式３－２</vt:lpstr>
      <vt:lpstr>単品スライド　様式３－３</vt:lpstr>
      <vt:lpstr>単品スライド　様式５</vt:lpstr>
      <vt:lpstr>単品スライド　様式５－１</vt:lpstr>
      <vt:lpstr>請負工事既済部分検査願書</vt:lpstr>
      <vt:lpstr>'14-1 完成通知書　様式-21'!Print_Area</vt:lpstr>
      <vt:lpstr>'14-10電子媒体納品書'!Print_Area</vt:lpstr>
      <vt:lpstr>'14-2 修補完了報告書　様式-24'!Print_Area</vt:lpstr>
      <vt:lpstr>'14-3 引渡書　様式-22'!Print_Area</vt:lpstr>
      <vt:lpstr>'14-7 指定部分引渡書　様式-26'!Print_Area</vt:lpstr>
      <vt:lpstr>'14-8指定部分完成通知書　様式-27'!Print_Area</vt:lpstr>
      <vt:lpstr>'14-9 請負工事既済部分検査請求書　様式-28'!Print_Area</vt:lpstr>
      <vt:lpstr>'2-2・5 前・中間払金請求書'!Print_Area</vt:lpstr>
      <vt:lpstr>'2-3・4 銀行振込依頼書'!Print_Area</vt:lpstr>
      <vt:lpstr>'2-6中間前払認定調書'!Print_Area</vt:lpstr>
      <vt:lpstr>'3-10 上（下）水道使用許可願'!Print_Area</vt:lpstr>
      <vt:lpstr>'3-11 電力使用許可願'!Print_Area</vt:lpstr>
      <vt:lpstr>'3-13 主要（資材・機材）発注先通知書　様式-11'!Print_Area</vt:lpstr>
      <vt:lpstr>'3-15 工事用電力保安責任者通知書'!Print_Area</vt:lpstr>
      <vt:lpstr>'3-2 工程表（契約用）'!Print_Area</vt:lpstr>
      <vt:lpstr>'3-3 監督職員通知書'!Print_Area</vt:lpstr>
      <vt:lpstr>'3-3 監督職員通知書 (変更)'!Print_Area</vt:lpstr>
      <vt:lpstr>'3-4 現場代理人等通知書　様式-1(1)'!Print_Area</vt:lpstr>
      <vt:lpstr>'3-7 課税事業者届書'!Print_Area</vt:lpstr>
      <vt:lpstr>'3-8 工事用地使用許可願'!Print_Area</vt:lpstr>
      <vt:lpstr>'3-9 仮設物設置許可願'!Print_Area</vt:lpstr>
      <vt:lpstr>'4-10 現場代理人等変更通知書　様式-14'!Print_Area</vt:lpstr>
      <vt:lpstr>'4-11 天災その他不可抗力による損害通知書　様式-15'!Print_Area</vt:lpstr>
      <vt:lpstr>'4-12 工期延長願　様式-16'!Print_Area</vt:lpstr>
      <vt:lpstr>'4-3 施工体制報告書　様式－10(2)'!Print_Area</vt:lpstr>
      <vt:lpstr>'4-3 施工体制報告書　様式－10(3)'!Print_Area</vt:lpstr>
      <vt:lpstr>'4-3 施工体制報告書　様式-10(体系図)'!Print_Area</vt:lpstr>
      <vt:lpstr>'4-3 施工体制報告書　様式ｰ10(1)'!Print_Area</vt:lpstr>
      <vt:lpstr>'4-5 緊急連絡体制　様式-6'!Print_Area</vt:lpstr>
      <vt:lpstr>'4-6 工事に係る賃金又は物価変動…様式-8'!Print_Area</vt:lpstr>
      <vt:lpstr>'4-8 工事材料搬入報告書　様式-13'!Print_Area</vt:lpstr>
      <vt:lpstr>'6-3 月間工程表　様式-20'!Print_Area</vt:lpstr>
      <vt:lpstr>'6-4 週間工程表　様式-19'!Print_Area</vt:lpstr>
      <vt:lpstr>'6-5 工事進捗状況報告書'!Print_Area</vt:lpstr>
      <vt:lpstr>'7 工事連絡書'!Print_Area</vt:lpstr>
      <vt:lpstr>技術検査!Print_Area</vt:lpstr>
      <vt:lpstr>'施工体制確認一覧表（記入用H23.9.30版）'!Print_Area</vt:lpstr>
      <vt:lpstr>'施工体制確認一覧表（記入例　H23.9.30版）'!Print_Area</vt:lpstr>
      <vt:lpstr>'修正内容 (2)'!Print_Area</vt:lpstr>
      <vt:lpstr>修正履歴!Print_Area</vt:lpstr>
      <vt:lpstr>請負工事既済部分検査願書!Print_Area</vt:lpstr>
      <vt:lpstr>'単品スライド　様式１'!Print_Area</vt:lpstr>
      <vt:lpstr>'単品スライド　様式１－１'!Print_Area</vt:lpstr>
      <vt:lpstr>'単品スライド　様式-２'!Print_Area</vt:lpstr>
      <vt:lpstr>'単品スライド　様式３'!Print_Area</vt:lpstr>
      <vt:lpstr>'単品スライド　様式３－１'!Print_Area</vt:lpstr>
      <vt:lpstr>'単品スライド　様式３－３'!Print_Area</vt:lpstr>
      <vt:lpstr>'単品スライド　様式５'!Print_Area</vt:lpstr>
      <vt:lpstr>単品スライド申請および提出書類一覧!Print_Area</vt:lpstr>
      <vt:lpstr>'発注者 協議'!Print_Area</vt:lpstr>
      <vt:lpstr>'発注者2 完成結果通知書'!Print_Area</vt:lpstr>
      <vt:lpstr>部分使用承諾願い!Print_Area</vt:lpstr>
      <vt:lpstr>部分使用承諾書!Print_Area</vt:lpstr>
      <vt:lpstr>目次!Print_Area</vt:lpstr>
      <vt:lpstr>'6-3 月間工程表　様式-20'!Print_Titles</vt:lpstr>
      <vt:lpstr>完成期限</vt:lpstr>
      <vt:lpstr>完成検査完了日</vt:lpstr>
      <vt:lpstr>完成検査結果通知日</vt:lpstr>
      <vt:lpstr>完成検査日</vt:lpstr>
      <vt:lpstr>完成通知日</vt:lpstr>
      <vt:lpstr>監督職員名</vt:lpstr>
      <vt:lpstr>技術検査実施日</vt:lpstr>
      <vt:lpstr>契約年月日</vt:lpstr>
      <vt:lpstr>現場代理人名</vt:lpstr>
      <vt:lpstr>工事名</vt:lpstr>
      <vt:lpstr>工事目的物引渡年月日</vt:lpstr>
      <vt:lpstr>最終回払い</vt:lpstr>
      <vt:lpstr>請求書提出日</vt:lpstr>
      <vt:lpstr>請負者名１行目</vt:lpstr>
      <vt:lpstr>請負者名２行目</vt:lpstr>
      <vt:lpstr>請負者名３行目</vt:lpstr>
      <vt:lpstr>請負代金</vt:lpstr>
      <vt:lpstr>前払い</vt:lpstr>
      <vt:lpstr>着工年月日</vt:lpstr>
      <vt:lpstr>中間前払い</vt:lpstr>
    </vt:vector>
  </TitlesOfParts>
  <Company>高松高専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高松工業高等専門学校　施設課</dc:creator>
  <cp:lastModifiedBy>HFCHB</cp:lastModifiedBy>
  <cp:lastPrinted>2018-05-31T08:33:45Z</cp:lastPrinted>
  <dcterms:created xsi:type="dcterms:W3CDTF">2004-07-13T02:24:21Z</dcterms:created>
  <dcterms:modified xsi:type="dcterms:W3CDTF">2018-12-25T01:01:14Z</dcterms:modified>
</cp:coreProperties>
</file>